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90" windowHeight="9345" tabRatio="751" activeTab="0"/>
  </bookViews>
  <sheets>
    <sheet name="変更依頼書①" sheetId="1" r:id="rId1"/>
    <sheet name="フリガナ①" sheetId="2" state="hidden" r:id="rId2"/>
    <sheet name="①【別紙１】AP別のSSID設定" sheetId="3" r:id="rId3"/>
    <sheet name="フリガナ②" sheetId="4" state="hidden" r:id="rId4"/>
    <sheet name="変更依頼書②" sheetId="5" r:id="rId5"/>
    <sheet name="変更依頼書② 記入例" sheetId="6" r:id="rId6"/>
    <sheet name="②【別紙１】MACアドレス認証" sheetId="7" r:id="rId7"/>
    <sheet name="②【別紙２】AP別の無線チャネル設定" sheetId="8" r:id="rId8"/>
    <sheet name="WiFi設定の説明" sheetId="9" r:id="rId9"/>
  </sheets>
  <definedNames>
    <definedName name="_xlfn.IFERROR" hidden="1">#NAME?</definedName>
    <definedName name="_xlnm.Print_Area" localSheetId="7">'②【別紙２】AP別の無線チャネル設定'!$A$1:$BB$42</definedName>
    <definedName name="_xlnm.Print_Area" localSheetId="8">'WiFi設定の説明'!$A$1:$E$35</definedName>
    <definedName name="_xlnm.Print_Area" localSheetId="0">'変更依頼書①'!$A$1:$BB$86</definedName>
    <definedName name="_xlnm.Print_Area" localSheetId="4">'変更依頼書②'!$A$1:$BB$98</definedName>
    <definedName name="_xlnm.Print_Area" localSheetId="5">'変更依頼書② 記入例'!$A$1:$BB$91</definedName>
  </definedNames>
  <calcPr fullCalcOnLoad="1"/>
</workbook>
</file>

<file path=xl/sharedStrings.xml><?xml version="1.0" encoding="utf-8"?>
<sst xmlns="http://schemas.openxmlformats.org/spreadsheetml/2006/main" count="890" uniqueCount="363">
  <si>
    <t>日</t>
  </si>
  <si>
    <t>□</t>
  </si>
  <si>
    <t>設定項目</t>
  </si>
  <si>
    <t>標準設定</t>
  </si>
  <si>
    <t>詳細な設定</t>
  </si>
  <si>
    <t>MACアドレス認証（WPA＋WPA2)</t>
  </si>
  <si>
    <t>非表示</t>
  </si>
  <si>
    <t>SSIDあたりの通信速度制限</t>
  </si>
  <si>
    <t>帯域制限</t>
  </si>
  <si>
    <t>（</t>
  </si>
  <si>
    <t>Mbps）</t>
  </si>
  <si>
    <t>端末あたりの通信速度制限</t>
  </si>
  <si>
    <t>指定時間ON</t>
  </si>
  <si>
    <t>月</t>
  </si>
  <si>
    <t>：</t>
  </si>
  <si>
    <t>～</t>
  </si>
  <si>
    <t>）</t>
  </si>
  <si>
    <t>火</t>
  </si>
  <si>
    <t>水</t>
  </si>
  <si>
    <t>木</t>
  </si>
  <si>
    <t>金</t>
  </si>
  <si>
    <t>土</t>
  </si>
  <si>
    <t>日</t>
  </si>
  <si>
    <t>パスワード認証
（WPA＋WPA2)</t>
  </si>
  <si>
    <t>SSIDの表示</t>
  </si>
  <si>
    <t>表示</t>
  </si>
  <si>
    <t>制限無</t>
  </si>
  <si>
    <t>電波のON/OFF</t>
  </si>
  <si>
    <t>常時ON</t>
  </si>
  <si>
    <t>VLAN</t>
  </si>
  <si>
    <t>OFF</t>
  </si>
  <si>
    <t>※２　通信速度制限の詳細な設定を複数同時利用する事は出来ません。</t>
  </si>
  <si>
    <t>MACアドレス情報</t>
  </si>
  <si>
    <r>
      <t>パスワード認証（暗号化：WEP)</t>
    </r>
    <r>
      <rPr>
        <sz val="11"/>
        <rFont val="HGP創英角ｺﾞｼｯｸUB"/>
        <family val="3"/>
      </rPr>
      <t>※非推奨</t>
    </r>
  </si>
  <si>
    <r>
      <t>利用者の認証　</t>
    </r>
    <r>
      <rPr>
        <sz val="11"/>
        <rFont val="HGP創英角ｺﾞｼｯｸUB"/>
        <family val="3"/>
      </rPr>
      <t>※１</t>
    </r>
  </si>
  <si>
    <r>
      <t>通信速度制限　</t>
    </r>
    <r>
      <rPr>
        <sz val="11"/>
        <color indexed="8"/>
        <rFont val="HGP創英角ｺﾞｼｯｸUB"/>
        <family val="3"/>
      </rPr>
      <t>※２</t>
    </r>
  </si>
  <si>
    <t>■</t>
  </si>
  <si>
    <t>9：00</t>
  </si>
  <si>
    <t>18：00</t>
  </si>
  <si>
    <t>0：0</t>
  </si>
  <si>
    <t>周波数帯</t>
  </si>
  <si>
    <t>5GHzのみ</t>
  </si>
  <si>
    <t>2.4GHz+5GHzデュアルバンド</t>
  </si>
  <si>
    <t>□</t>
  </si>
  <si>
    <r>
      <t>パスワード無し（OPEN：暗号化なし）</t>
    </r>
    <r>
      <rPr>
        <sz val="11"/>
        <color indexed="8"/>
        <rFont val="HGP創英角ｺﾞｼｯｸUB"/>
        <family val="3"/>
      </rPr>
      <t>※非推奨</t>
    </r>
  </si>
  <si>
    <t>詳細なＷｉ-Ｆｉ設定の説明</t>
  </si>
  <si>
    <t>設定項目</t>
  </si>
  <si>
    <t>説明</t>
  </si>
  <si>
    <t>利用者の認証</t>
  </si>
  <si>
    <t>一般的な認証方法です。</t>
  </si>
  <si>
    <t>SSIDあたりの通信速度制限</t>
  </si>
  <si>
    <t>帯域制限有</t>
  </si>
  <si>
    <t>端末あたりの通信速度制限</t>
  </si>
  <si>
    <t>電波のON/OFF</t>
  </si>
  <si>
    <t>指定時間ＯＮ</t>
  </si>
  <si>
    <t>VLAN</t>
  </si>
  <si>
    <t>ON</t>
  </si>
  <si>
    <t>周波数帯</t>
  </si>
  <si>
    <t>5GHzのみ</t>
  </si>
  <si>
    <t>パスワード認証（標準設定）（WPA＋WPA2）</t>
  </si>
  <si>
    <t>MACアドレス認証
（WPA＋WPA2）</t>
  </si>
  <si>
    <t>パスワード認証　　※非推奨
（暗号化：WEP）</t>
  </si>
  <si>
    <t>パスワード無し　※非推奨
（OPEN：暗号化なし）</t>
  </si>
  <si>
    <t>非表示</t>
  </si>
  <si>
    <t>※３</t>
  </si>
  <si>
    <t>20MHz固定</t>
  </si>
  <si>
    <t>※１　利用者の認証の詳細な設定を複数同時利用する事は出来ません。</t>
  </si>
  <si>
    <t>ON   VLAN番号</t>
  </si>
  <si>
    <t>□</t>
  </si>
  <si>
    <t>5GHzのみ</t>
  </si>
  <si>
    <t>無線チャネル</t>
  </si>
  <si>
    <t>自動選択</t>
  </si>
  <si>
    <t>チャネル固定</t>
  </si>
  <si>
    <t>※４</t>
  </si>
  <si>
    <t>無線帯域幅 (2.4GHz)</t>
  </si>
  <si>
    <t>自動選択(20/40MHz)</t>
  </si>
  <si>
    <t>自動選択(20/40/80MHz)</t>
  </si>
  <si>
    <t>2.4GHz チャネル番号</t>
  </si>
  <si>
    <t>5GHz チャネル番号</t>
  </si>
  <si>
    <t>無線帯域幅 (5GHz)</t>
  </si>
  <si>
    <t>モバイル端末のMACアドレスによる認証です。
（オフィスのネットワークへの設定等の変更は不要です。）</t>
  </si>
  <si>
    <t>暗号化が脆弱な為、盗聴のリスクがあります。
WEPしか動作しない端末がある時のみ使用します。</t>
  </si>
  <si>
    <t>パスワード／暗号化共になしの為、不正利用や盗聴のリスクがあります。
ご利用になられる場合は、ご契約ISP様の利用規約をご確認ください。</t>
  </si>
  <si>
    <t>Ｗｉ-Ｆｉネットワークの一覧にSSIDを表示しません。
SSIDを第三者に見せない事で、Ｗｉ-Ｆｉのセキュリティを高めます。
モバイル端末は、SSIDを手動設定する必要があります。</t>
  </si>
  <si>
    <t>端末あたりの通信速度（Mbps単位）を制限します。
本機能により、一部の端末が通信を占有する事を防げます。</t>
  </si>
  <si>
    <t>SSIDあたりの通信速度を制限します。（Mbps単位）
マルチSSIDを使っている際に、特定SSIDが通信を占有する事を防げます。</t>
  </si>
  <si>
    <t>無線帯域幅</t>
  </si>
  <si>
    <t>1つ記入 （4の倍数のチャネルのみ設定可能です）。</t>
  </si>
  <si>
    <t>自動的に他のチャネルに変更します。</t>
  </si>
  <si>
    <t>52～140を設定した場合、気象レーダー等を検出すると</t>
  </si>
  <si>
    <t>※３　固定する無線チャネル番号を1～11の中から1つ記入。</t>
  </si>
  <si>
    <t>※４　固定する無線チャネル番号を36～64、100～140の中から</t>
  </si>
  <si>
    <t>SSIDの表示</t>
  </si>
  <si>
    <t>全てのSSIDに共通の設定</t>
  </si>
  <si>
    <t>設定するSSID名</t>
  </si>
  <si>
    <t>Wi-Fiアクセスポイント装置のLAN側ポートで、VLAN（802.1q）が動作します。
指定のSSIDと指定のVLAN番号が括り付けられます。
VLANを活用している有線LANと同一ポリシーで、無線LANを使えます。</t>
  </si>
  <si>
    <t>お申込日</t>
  </si>
  <si>
    <t>西暦</t>
  </si>
  <si>
    <t>年</t>
  </si>
  <si>
    <t>月</t>
  </si>
  <si>
    <t>日</t>
  </si>
  <si>
    <t>ご契約者名
（法人名）</t>
  </si>
  <si>
    <t>フリガナ</t>
  </si>
  <si>
    <t>ご契約ID</t>
  </si>
  <si>
    <t xml:space="preserve">例　０１：２３：４５：６７：８９：ａｂ </t>
  </si>
  <si>
    <t>詳細な設定をされる方は、以下を記入</t>
  </si>
  <si>
    <t>□</t>
  </si>
  <si>
    <t>（</t>
  </si>
  <si>
    <t>）</t>
  </si>
  <si>
    <t>※１</t>
  </si>
  <si>
    <t>※２</t>
  </si>
  <si>
    <t>※１　固定する無線チャネル番号を1～11の中から1つ記入。</t>
  </si>
  <si>
    <t>※２　固定する無線チャネル番号を36～64、100～140の中から</t>
  </si>
  <si>
    <t>ＧｉｇａＲａｋｕ－ＳＳＩＤ</t>
  </si>
  <si>
    <t>ギガラクショウジカブシキカイシャ</t>
  </si>
  <si>
    <t xml:space="preserve">  ギガらく商事株式会社</t>
  </si>
  <si>
    <t>2.4GHz+5GHzデュアルバンド</t>
  </si>
  <si>
    <t>自動選択(20/40MHz)　【標準設定】</t>
  </si>
  <si>
    <t>自動選択(20/40/80MHz) 【標準設定】</t>
  </si>
  <si>
    <t>自動選択　【標準設定】</t>
  </si>
  <si>
    <t>2.4GHz+5GHzデュアルバンド　【標準設定】</t>
  </si>
  <si>
    <t>OFF　【標準設定】</t>
  </si>
  <si>
    <t>表示　【標準設定】</t>
  </si>
  <si>
    <t>常時ON　【標準設定】</t>
  </si>
  <si>
    <t>制限無　【標準設定】</t>
  </si>
  <si>
    <t>お申込日</t>
  </si>
  <si>
    <t>西暦</t>
  </si>
  <si>
    <t>ご契約者名
（法人名）</t>
  </si>
  <si>
    <t>フリガナ</t>
  </si>
  <si>
    <t>ご契約ID</t>
  </si>
  <si>
    <t>設置場所住所</t>
  </si>
  <si>
    <t>都・道・府・県</t>
  </si>
  <si>
    <t>市・区・郡</t>
  </si>
  <si>
    <t>SSID名を変更</t>
  </si>
  <si>
    <t>SSIDを追加用</t>
  </si>
  <si>
    <t>SSIDの用途</t>
  </si>
  <si>
    <t>来訪者向けＷｉ-Ｆｉインターネットとして活用　※１</t>
  </si>
  <si>
    <t>SSIDを削除用</t>
  </si>
  <si>
    <t>SSIDのパスワードを変更用</t>
  </si>
  <si>
    <t>連絡先の変更</t>
  </si>
  <si>
    <t>変更後の
弊社からの連絡先</t>
  </si>
  <si>
    <t>部署名</t>
  </si>
  <si>
    <t>氏名</t>
  </si>
  <si>
    <t>フリガナ</t>
  </si>
  <si>
    <t>日中の連絡先
電話番号</t>
  </si>
  <si>
    <t>弊社からサポート情報を送付する
メールアドレス</t>
  </si>
  <si>
    <t>＠</t>
  </si>
  <si>
    <t>設定するAPのID</t>
  </si>
  <si>
    <t>来訪者向けＷｉ-Ｆｉインターネットとして活用　※１</t>
  </si>
  <si>
    <t>フリガナ</t>
  </si>
  <si>
    <t>弊社からサポート情報を送付する
メールアドレス</t>
  </si>
  <si>
    <t>＠</t>
  </si>
  <si>
    <t>【様式８】 ギガらくWi-Fi 変更依頼書①
（ＳＳＩＤ設定変更／連絡先変更）</t>
  </si>
  <si>
    <t>年</t>
  </si>
  <si>
    <t>月</t>
  </si>
  <si>
    <t>日</t>
  </si>
  <si>
    <t>【様式８】 ギガらくWi-Fi 変更依頼書②
（ベーシックプラン詳細設定変更用）</t>
  </si>
  <si>
    <r>
      <t xml:space="preserve"> Wi-Fiアクセスポイント装置（以下AP）毎に異なる設定を希望するお客さまは、以下を行ってください。
　①弊社からAP到着後に、APのID毎に本申込書を記入し、弊社に提出してください。
　　 弊社に提出してから、１週間程度で設定が有効になります。
　　</t>
    </r>
    <r>
      <rPr>
        <sz val="12"/>
        <color indexed="10"/>
        <rFont val="HGP創英角ｺﾞｼｯｸUB"/>
        <family val="3"/>
      </rPr>
      <t>　&lt;APのID&gt;　装置裏面の</t>
    </r>
    <r>
      <rPr>
        <u val="single"/>
        <sz val="12"/>
        <color indexed="10"/>
        <rFont val="HGP創英角ｺﾞｼｯｸUB"/>
        <family val="3"/>
      </rPr>
      <t>DeviceUID</t>
    </r>
    <r>
      <rPr>
        <sz val="12"/>
        <color indexed="10"/>
        <rFont val="HGP創英角ｺﾞｼｯｸUB"/>
        <family val="3"/>
      </rPr>
      <t>が、APのIDとなります。</t>
    </r>
    <r>
      <rPr>
        <sz val="12"/>
        <rFont val="HGP創英角ｺﾞｼｯｸUB"/>
        <family val="3"/>
      </rPr>
      <t xml:space="preserve">
　②弊社への問合せの際には、問合せ対象のAPのIDを伝えてください。</t>
    </r>
  </si>
  <si>
    <t>【様式８】 ギガらくWi-Fi 変更依頼書②
（ベーシックプラン詳細設定変更用）</t>
  </si>
  <si>
    <t>【様式８】 ギガらくWi-Fi 変更依頼書①
【別紙１】 ＡＰ別のＳＳＩＤ設定</t>
  </si>
  <si>
    <t>※ Wi-Fiアクセスポイント装置毎に異なるSSID設定を希望するお客さまは、【別紙１】ＡＰ毎のＳＳＩＤ設定にご記入ください。</t>
  </si>
  <si>
    <t>CAF12345679890</t>
  </si>
  <si>
    <t>【様式８】 ギガらくWi-Fi 変更依頼書②
 【別紙１】MACアドレス認証</t>
  </si>
  <si>
    <t>【様式８】 ギガらくWi-Fi 変更依頼書② 
【別紙２】ＡＰ別の無線チャネル設定</t>
  </si>
  <si>
    <t>新SSID
（ネットワーク名）
文字数制限無し</t>
  </si>
  <si>
    <t>フリガナ</t>
  </si>
  <si>
    <t>追加するSSID
（ネットワーク名）
文字数制限無し</t>
  </si>
  <si>
    <t>SSID
（ネットワーク名）
文字数制限無し</t>
  </si>
  <si>
    <t>フリガナ</t>
  </si>
  <si>
    <t>フリガナ</t>
  </si>
  <si>
    <t>※左記使用可能文字以外は設定不可</t>
  </si>
  <si>
    <t>削除するSSID
（ネットワーク名）</t>
  </si>
  <si>
    <t>フリガナ</t>
  </si>
  <si>
    <t>旧SSID
（ネットワーク名）</t>
  </si>
  <si>
    <t>フリガナ</t>
  </si>
  <si>
    <t>SSID
（ネットワーク名）</t>
  </si>
  <si>
    <t>フリガナ</t>
  </si>
  <si>
    <r>
      <t xml:space="preserve">パスワード
（暗号化キー）
</t>
    </r>
    <r>
      <rPr>
        <u val="single"/>
        <sz val="12"/>
        <color indexed="10"/>
        <rFont val="HGP創英角ｺﾞｼｯｸUB"/>
        <family val="3"/>
      </rPr>
      <t>8文字以上で必須</t>
    </r>
  </si>
  <si>
    <r>
      <t xml:space="preserve">変更後のパスワード
（暗号化キー）
</t>
    </r>
    <r>
      <rPr>
        <u val="single"/>
        <sz val="12"/>
        <color indexed="10"/>
        <rFont val="HGP創英角ｺﾞｼｯｸUB"/>
        <family val="3"/>
      </rPr>
      <t>8文字以上で必須</t>
    </r>
  </si>
  <si>
    <t>手書き・PDFでの送付不可</t>
  </si>
  <si>
    <t>パスワードを数字＋アルファベット小文字（a～f）で26文字記入</t>
  </si>
  <si>
    <t>パスワード認証(WPA+WPA2)【標準設定】</t>
  </si>
  <si>
    <t>設定するSSID種別</t>
  </si>
  <si>
    <t>□</t>
  </si>
  <si>
    <t>業務用</t>
  </si>
  <si>
    <t>来訪者用</t>
  </si>
  <si>
    <t>東京都</t>
  </si>
  <si>
    <t>都</t>
  </si>
  <si>
    <t>新宿</t>
  </si>
  <si>
    <t>区</t>
  </si>
  <si>
    <t>西新宿３－１９－２</t>
  </si>
  <si>
    <r>
      <t xml:space="preserve">追加するSSID
（ネットワーク名）
</t>
    </r>
    <r>
      <rPr>
        <sz val="12"/>
        <color indexed="10"/>
        <rFont val="HGP創英角ｺﾞｼｯｸUB"/>
        <family val="3"/>
      </rPr>
      <t>※最大３２文字</t>
    </r>
  </si>
  <si>
    <r>
      <t xml:space="preserve">新SSID
（ネットワーク名）
</t>
    </r>
    <r>
      <rPr>
        <sz val="12"/>
        <color indexed="10"/>
        <rFont val="HGP創英角ｺﾞｼｯｸUB"/>
        <family val="3"/>
      </rPr>
      <t>※最大３２文字</t>
    </r>
  </si>
  <si>
    <t>自動選択（W56のみ）</t>
  </si>
  <si>
    <t>【別紙１】を記入</t>
  </si>
  <si>
    <t>※AP毎に個別設定する場合は【別紙２】に記入</t>
  </si>
  <si>
    <t>※終日OFFにする場合は（0:0～0:0）と記入</t>
  </si>
  <si>
    <t>【別紙１を記入</t>
  </si>
  <si>
    <t>自動選択（W56のみ）</t>
  </si>
  <si>
    <t>自動選択【標準設定】</t>
  </si>
  <si>
    <t>SSIDごとに電波オン・オフの週間スケジュール設定できます。
SSIDの電波をOFFにする事で、業務時間外等の無線接続を禁止する事ができ、
Ｗｉ-Ｆｉのセキュリティを高めます。</t>
  </si>
  <si>
    <t>SSIDごとに、干渉が発生しやすい2.4GHz周波数帯の電波をオフに設定できます。
※5GHzを使用できないモバイル端末は、無線接続ができなくなります</t>
  </si>
  <si>
    <t>Wi-Fi通信で使用する無線チャネルを、ご指定のチャネル番号に固定します。
※ただし5GHzのW53(52～64ch)、W56(100～140ch)では、気象レーダー等を検出するとDFS(Dynamic Frequency Selection)により自動的に他のチャネルに変更します</t>
  </si>
  <si>
    <t>Wi-Fi通信で使用する無線電波の帯域幅を狭くして干渉を減らします。
※Wi-Fi通信の最大通信速度が低下します</t>
  </si>
  <si>
    <t>自動選択(W56のみ)</t>
  </si>
  <si>
    <t>5GHzで自動選択する無線チャネルをW56(100,104,108,112,116,120,124,128,132,136,140ch)のいずれかに限定します。</t>
  </si>
  <si>
    <t>SSID①</t>
  </si>
  <si>
    <t>SSID①</t>
  </si>
  <si>
    <t>フリガナ①</t>
  </si>
  <si>
    <t>数値①</t>
  </si>
  <si>
    <t>判定①</t>
  </si>
  <si>
    <t>SSID②</t>
  </si>
  <si>
    <t>フリガナ②</t>
  </si>
  <si>
    <t>数値②</t>
  </si>
  <si>
    <t>判定②</t>
  </si>
  <si>
    <t>SSID③</t>
  </si>
  <si>
    <t>フリガナ③</t>
  </si>
  <si>
    <t>数値③</t>
  </si>
  <si>
    <t>判定③</t>
  </si>
  <si>
    <t>SSID④</t>
  </si>
  <si>
    <t>フリガナ④</t>
  </si>
  <si>
    <t>数値④</t>
  </si>
  <si>
    <t>判定④</t>
  </si>
  <si>
    <t>SSID⑤</t>
  </si>
  <si>
    <t>フリガナ⑤</t>
  </si>
  <si>
    <t>数値⑤</t>
  </si>
  <si>
    <t>判定⑤</t>
  </si>
  <si>
    <t>SSID⑥</t>
  </si>
  <si>
    <t>フリガナ⑥</t>
  </si>
  <si>
    <t>数値⑥</t>
  </si>
  <si>
    <t>判定⑥</t>
  </si>
  <si>
    <t>SSID⑦</t>
  </si>
  <si>
    <t>フリガナ⑦</t>
  </si>
  <si>
    <t>数値⑦</t>
  </si>
  <si>
    <t>判定⑦</t>
  </si>
  <si>
    <t>SSID⑧</t>
  </si>
  <si>
    <t>フリガナ⑧</t>
  </si>
  <si>
    <t>数値⑧</t>
  </si>
  <si>
    <t>判定⑧</t>
  </si>
  <si>
    <t>SSID⑨</t>
  </si>
  <si>
    <t>フリガナ⑨</t>
  </si>
  <si>
    <t>数値⑨</t>
  </si>
  <si>
    <t>判定⑨</t>
  </si>
  <si>
    <t>フリガナ①</t>
  </si>
  <si>
    <t>#</t>
  </si>
  <si>
    <t xml:space="preserve">ハッシュタグ </t>
  </si>
  <si>
    <t>$</t>
  </si>
  <si>
    <t xml:space="preserve">ドル </t>
  </si>
  <si>
    <t>SSID②</t>
  </si>
  <si>
    <t>-</t>
  </si>
  <si>
    <t xml:space="preserve">ハイフン </t>
  </si>
  <si>
    <t>.</t>
  </si>
  <si>
    <t xml:space="preserve">ドット </t>
  </si>
  <si>
    <t>0</t>
  </si>
  <si>
    <t xml:space="preserve">ゼロ </t>
  </si>
  <si>
    <t>1</t>
  </si>
  <si>
    <t xml:space="preserve">イチ </t>
  </si>
  <si>
    <t>SSID③</t>
  </si>
  <si>
    <t>2</t>
  </si>
  <si>
    <t xml:space="preserve">ニ </t>
  </si>
  <si>
    <t>3</t>
  </si>
  <si>
    <t xml:space="preserve">サン </t>
  </si>
  <si>
    <t>4</t>
  </si>
  <si>
    <t xml:space="preserve">ヨン </t>
  </si>
  <si>
    <t>5</t>
  </si>
  <si>
    <t xml:space="preserve">ゴ </t>
  </si>
  <si>
    <t>SSID④</t>
  </si>
  <si>
    <t>6</t>
  </si>
  <si>
    <t xml:space="preserve">ロク </t>
  </si>
  <si>
    <t>7</t>
  </si>
  <si>
    <t xml:space="preserve">シチ </t>
  </si>
  <si>
    <t>8</t>
  </si>
  <si>
    <t xml:space="preserve">ハチ </t>
  </si>
  <si>
    <t>9</t>
  </si>
  <si>
    <t xml:space="preserve">キュウ </t>
  </si>
  <si>
    <t>SSID⑤</t>
  </si>
  <si>
    <t>@</t>
  </si>
  <si>
    <t xml:space="preserve">アットマーク </t>
  </si>
  <si>
    <t>A</t>
  </si>
  <si>
    <t xml:space="preserve">エー </t>
  </si>
  <si>
    <t>B</t>
  </si>
  <si>
    <t xml:space="preserve">ビー </t>
  </si>
  <si>
    <t>C</t>
  </si>
  <si>
    <t xml:space="preserve">シー </t>
  </si>
  <si>
    <t>D</t>
  </si>
  <si>
    <t xml:space="preserve">ディー </t>
  </si>
  <si>
    <t>E</t>
  </si>
  <si>
    <t xml:space="preserve">イー </t>
  </si>
  <si>
    <t>F</t>
  </si>
  <si>
    <t xml:space="preserve">エフ </t>
  </si>
  <si>
    <t>G</t>
  </si>
  <si>
    <t xml:space="preserve">ジー </t>
  </si>
  <si>
    <t>H</t>
  </si>
  <si>
    <t xml:space="preserve">エイチ </t>
  </si>
  <si>
    <t>I</t>
  </si>
  <si>
    <t xml:space="preserve">アイ </t>
  </si>
  <si>
    <t>J</t>
  </si>
  <si>
    <t xml:space="preserve">ジェー </t>
  </si>
  <si>
    <t>K</t>
  </si>
  <si>
    <t xml:space="preserve">ケー </t>
  </si>
  <si>
    <t>L</t>
  </si>
  <si>
    <t xml:space="preserve">エル </t>
  </si>
  <si>
    <t>M</t>
  </si>
  <si>
    <t xml:space="preserve">エム </t>
  </si>
  <si>
    <t>N</t>
  </si>
  <si>
    <t xml:space="preserve">エヌ </t>
  </si>
  <si>
    <t>O</t>
  </si>
  <si>
    <t xml:space="preserve">オー </t>
  </si>
  <si>
    <t>P</t>
  </si>
  <si>
    <t xml:space="preserve">ピー </t>
  </si>
  <si>
    <t>Q</t>
  </si>
  <si>
    <t xml:space="preserve">キュー </t>
  </si>
  <si>
    <t>R</t>
  </si>
  <si>
    <t xml:space="preserve">アール </t>
  </si>
  <si>
    <t>S</t>
  </si>
  <si>
    <t xml:space="preserve">エス </t>
  </si>
  <si>
    <t>T</t>
  </si>
  <si>
    <t xml:space="preserve">ティー </t>
  </si>
  <si>
    <t>U</t>
  </si>
  <si>
    <t xml:space="preserve">ユー </t>
  </si>
  <si>
    <t>V</t>
  </si>
  <si>
    <t xml:space="preserve">ブイ </t>
  </si>
  <si>
    <t>W</t>
  </si>
  <si>
    <t xml:space="preserve">ダブリュー </t>
  </si>
  <si>
    <t>X</t>
  </si>
  <si>
    <t xml:space="preserve">エックス </t>
  </si>
  <si>
    <t>Y</t>
  </si>
  <si>
    <t xml:space="preserve">ワイ </t>
  </si>
  <si>
    <t>Z</t>
  </si>
  <si>
    <t xml:space="preserve">ゼット </t>
  </si>
  <si>
    <t>_</t>
  </si>
  <si>
    <t xml:space="preserve">ｱﾝﾀﾞｰﾊﾞｰ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</si>
  <si>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</si>
  <si>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</si>
  <si>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</si>
  <si>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</si>
  <si>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</si>
  <si>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</si>
  <si>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</si>
  <si>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</si>
  <si>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</si>
  <si>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</si>
  <si>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</si>
  <si>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</si>
  <si>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</si>
  <si>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</si>
  <si>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</si>
  <si>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</si>
  <si>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</si>
  <si>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</si>
  <si>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</si>
  <si>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</si>
  <si>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</si>
  <si>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</si>
  <si>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</si>
  <si>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</si>
  <si>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</si>
  <si>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</si>
  <si>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Ver.4.0(2022.9.29～)</t>
  </si>
  <si>
    <t>※半角英字（大文字、小文字）、半角数字、半角記号の-（ハイフン）、_（アンダーバー）、.（ドット）、@（アットマーク）、#（ハッシュタグ）、$（ドル）を
   使用できます。</t>
  </si>
  <si>
    <t>※半角英字（大文字、小文字）、半角数字、半角記号の-（ハイフン）、_（アンダーバー）、.（ドット）、@（アットマーク）、#（ハッシュタグ）、$（ドル）を
   使用できます。</t>
  </si>
  <si>
    <t>※１　来訪者向けインターネットとしてＳＳＩＤを使用する場合はチェック願います</t>
  </si>
  <si>
    <t>　  　 来訪者向けインターネットは社内システムへのアクセスを遮断したＷｉ-Ｆｉインターネットを提供します（プライベートIPアドレスへの通信をブロックします）。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</si>
</sst>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HGP創英角ｺﾞｼｯｸUB"/>
      <family val="3"/>
    </font>
    <font>
      <sz val="6"/>
      <name val="ＭＳ Ｐゴシック"/>
      <family val="3"/>
    </font>
    <font>
      <sz val="8"/>
      <name val="HGP創英角ｺﾞｼｯｸUB"/>
      <family val="3"/>
    </font>
    <font>
      <sz val="14"/>
      <name val="HGP創英角ｺﾞｼｯｸUB"/>
      <family val="3"/>
    </font>
    <font>
      <sz val="11"/>
      <name val="HGP創英角ｺﾞｼｯｸUB"/>
      <family val="3"/>
    </font>
    <font>
      <sz val="11"/>
      <color indexed="8"/>
      <name val="HGP創英角ｺﾞｼｯｸUB"/>
      <family val="3"/>
    </font>
    <font>
      <sz val="9"/>
      <color indexed="8"/>
      <name val="HGP創英角ｺﾞｼｯｸUB"/>
      <family val="3"/>
    </font>
    <font>
      <sz val="12"/>
      <name val="HGP創英角ｺﾞｼｯｸUB"/>
      <family val="3"/>
    </font>
    <font>
      <sz val="16"/>
      <name val="HGP創英角ｺﾞｼｯｸUB"/>
      <family val="3"/>
    </font>
    <font>
      <sz val="12"/>
      <color indexed="8"/>
      <name val="HGP創英角ｺﾞｼｯｸUB"/>
      <family val="3"/>
    </font>
    <font>
      <sz val="12"/>
      <color indexed="10"/>
      <name val="HGP創英角ｺﾞｼｯｸUB"/>
      <family val="3"/>
    </font>
    <font>
      <sz val="11"/>
      <color indexed="10"/>
      <name val="HGP創英角ｺﾞｼｯｸUB"/>
      <family val="3"/>
    </font>
    <font>
      <sz val="14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sz val="10"/>
      <color indexed="10"/>
      <name val="HGP創英角ｺﾞｼｯｸUB"/>
      <family val="3"/>
    </font>
    <font>
      <sz val="9"/>
      <color indexed="10"/>
      <name val="HGP創英角ｺﾞｼｯｸUB"/>
      <family val="3"/>
    </font>
    <font>
      <sz val="14"/>
      <color indexed="10"/>
      <name val="HGP創英角ｺﾞｼｯｸUB"/>
      <family val="3"/>
    </font>
    <font>
      <sz val="16"/>
      <color indexed="8"/>
      <name val="HGP創英角ｺﾞｼｯｸUB"/>
      <family val="3"/>
    </font>
    <font>
      <sz val="10"/>
      <name val="HGP創英角ｺﾞｼｯｸUB"/>
      <family val="3"/>
    </font>
    <font>
      <sz val="10"/>
      <color indexed="8"/>
      <name val="HGP創英角ｺﾞｼｯｸUB"/>
      <family val="3"/>
    </font>
    <font>
      <u val="single"/>
      <sz val="12"/>
      <color indexed="10"/>
      <name val="HGP創英角ｺﾞｼｯｸUB"/>
      <family val="3"/>
    </font>
    <font>
      <sz val="20"/>
      <name val="HGP創英角ｺﾞｼｯｸUB"/>
      <family val="3"/>
    </font>
    <font>
      <sz val="11"/>
      <name val="Arial"/>
      <family val="2"/>
    </font>
    <font>
      <sz val="11"/>
      <name val="Calibri"/>
      <family val="2"/>
    </font>
    <font>
      <sz val="6"/>
      <name val="游ゴシック"/>
      <family val="3"/>
    </font>
    <font>
      <b/>
      <sz val="11"/>
      <name val="Meiryo UI"/>
      <family val="3"/>
    </font>
    <font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Arial"/>
      <family val="2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sz val="12"/>
      <color indexed="8"/>
      <name val="ＭＳ Ｐゴシック"/>
      <family val="3"/>
    </font>
    <font>
      <sz val="16"/>
      <color indexed="10"/>
      <name val="HGP創英角ｺﾞｼｯｸUB"/>
      <family val="3"/>
    </font>
    <font>
      <sz val="12"/>
      <color indexed="9"/>
      <name val="HGP創英角ｺﾞｼｯｸUB"/>
      <family val="3"/>
    </font>
    <font>
      <sz val="20"/>
      <color indexed="30"/>
      <name val="HGP創英角ｺﾞｼｯｸUB"/>
      <family val="3"/>
    </font>
    <font>
      <sz val="24"/>
      <color indexed="3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6100"/>
      <name val="Calibri"/>
      <family val="3"/>
    </font>
    <font>
      <sz val="12"/>
      <color rgb="FFFF0000"/>
      <name val="HGP創英角ｺﾞｼｯｸUB"/>
      <family val="3"/>
    </font>
    <font>
      <sz val="11"/>
      <color rgb="FF000000"/>
      <name val="HGP創英角ｺﾞｼｯｸUB"/>
      <family val="3"/>
    </font>
    <font>
      <sz val="9"/>
      <color rgb="FFFF0000"/>
      <name val="HGP創英角ｺﾞｼｯｸUB"/>
      <family val="3"/>
    </font>
    <font>
      <sz val="11"/>
      <color theme="1"/>
      <name val="HGP創英角ｺﾞｼｯｸUB"/>
      <family val="3"/>
    </font>
    <font>
      <sz val="11"/>
      <color theme="1"/>
      <name val="Meiryo UI"/>
      <family val="3"/>
    </font>
    <font>
      <b/>
      <sz val="11"/>
      <color theme="1"/>
      <name val="Meiryo UI"/>
      <family val="3"/>
    </font>
    <font>
      <sz val="11"/>
      <color theme="1"/>
      <name val="ＭＳ Ｐゴシック"/>
      <family val="3"/>
    </font>
    <font>
      <sz val="16"/>
      <color rgb="FFFF0000"/>
      <name val="HGP創英角ｺﾞｼｯｸUB"/>
      <family val="3"/>
    </font>
    <font>
      <sz val="12"/>
      <color theme="1"/>
      <name val="Calibri"/>
      <family val="3"/>
    </font>
    <font>
      <sz val="14"/>
      <color rgb="FFFF0000"/>
      <name val="HGP創英角ｺﾞｼｯｸUB"/>
      <family val="3"/>
    </font>
    <font>
      <sz val="9"/>
      <color rgb="FF000000"/>
      <name val="HGP創英角ｺﾞｼｯｸUB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hair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69" fillId="0" borderId="0">
      <alignment/>
      <protection/>
    </xf>
    <xf numFmtId="0" fontId="70" fillId="32" borderId="0" applyNumberFormat="0" applyBorder="0" applyAlignment="0" applyProtection="0"/>
  </cellStyleXfs>
  <cellXfs count="498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60" applyNumberFormat="1" applyFont="1" applyAlignment="1">
      <alignment vertical="center"/>
      <protection/>
    </xf>
    <xf numFmtId="0" fontId="7" fillId="0" borderId="0" xfId="60" applyFont="1">
      <alignment vertical="center"/>
      <protection/>
    </xf>
    <xf numFmtId="49" fontId="2" fillId="0" borderId="0" xfId="60" applyNumberFormat="1" applyFont="1" applyFill="1" applyBorder="1" applyAlignment="1">
      <alignment vertical="center"/>
      <protection/>
    </xf>
    <xf numFmtId="49" fontId="2" fillId="0" borderId="0" xfId="60" applyNumberFormat="1" applyFont="1" applyFill="1" applyBorder="1" applyAlignment="1">
      <alignment vertical="center" wrapText="1"/>
      <protection/>
    </xf>
    <xf numFmtId="49" fontId="4" fillId="0" borderId="0" xfId="60" applyNumberFormat="1" applyFont="1" applyFill="1" applyBorder="1" applyAlignment="1">
      <alignment vertical="center" wrapText="1"/>
      <protection/>
    </xf>
    <xf numFmtId="49" fontId="5" fillId="0" borderId="0" xfId="60" applyNumberFormat="1" applyFont="1" applyBorder="1" applyAlignment="1">
      <alignment horizontal="center" vertical="center"/>
      <protection/>
    </xf>
    <xf numFmtId="49" fontId="9" fillId="0" borderId="0" xfId="60" applyNumberFormat="1" applyFont="1" applyBorder="1" applyAlignment="1">
      <alignment vertical="center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Font="1">
      <alignment vertical="center"/>
      <protection/>
    </xf>
    <xf numFmtId="0" fontId="11" fillId="0" borderId="0" xfId="60" applyFont="1">
      <alignment vertical="center"/>
      <protection/>
    </xf>
    <xf numFmtId="0" fontId="7" fillId="0" borderId="0" xfId="60" applyFont="1" applyFill="1">
      <alignment vertical="center"/>
      <protection/>
    </xf>
    <xf numFmtId="0" fontId="11" fillId="0" borderId="15" xfId="60" applyFont="1" applyFill="1" applyBorder="1">
      <alignment vertical="center"/>
      <protection/>
    </xf>
    <xf numFmtId="0" fontId="11" fillId="0" borderId="16" xfId="60" applyFont="1" applyFill="1" applyBorder="1">
      <alignment vertical="center"/>
      <protection/>
    </xf>
    <xf numFmtId="0" fontId="11" fillId="0" borderId="10" xfId="60" applyFont="1" applyFill="1" applyBorder="1">
      <alignment vertical="center"/>
      <protection/>
    </xf>
    <xf numFmtId="0" fontId="11" fillId="0" borderId="12" xfId="60" applyFont="1" applyFill="1" applyBorder="1">
      <alignment vertical="center"/>
      <protection/>
    </xf>
    <xf numFmtId="0" fontId="11" fillId="0" borderId="0" xfId="60" applyFont="1" applyFill="1" applyBorder="1">
      <alignment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left" vertical="center"/>
      <protection/>
    </xf>
    <xf numFmtId="0" fontId="11" fillId="0" borderId="11" xfId="60" applyFont="1" applyFill="1" applyBorder="1">
      <alignment vertical="center"/>
      <protection/>
    </xf>
    <xf numFmtId="0" fontId="11" fillId="0" borderId="0" xfId="60" applyFont="1" applyBorder="1">
      <alignment vertical="center"/>
      <protection/>
    </xf>
    <xf numFmtId="0" fontId="11" fillId="0" borderId="13" xfId="60" applyFont="1" applyFill="1" applyBorder="1">
      <alignment vertical="center"/>
      <protection/>
    </xf>
    <xf numFmtId="0" fontId="7" fillId="0" borderId="14" xfId="60" applyFont="1" applyFill="1" applyBorder="1">
      <alignment vertical="center"/>
      <protection/>
    </xf>
    <xf numFmtId="0" fontId="11" fillId="0" borderId="14" xfId="60" applyFont="1" applyFill="1" applyBorder="1">
      <alignment vertical="center"/>
      <protection/>
    </xf>
    <xf numFmtId="49" fontId="2" fillId="0" borderId="14" xfId="60" applyNumberFormat="1" applyFont="1" applyBorder="1" applyAlignment="1">
      <alignment horizontal="left" vertical="center"/>
      <protection/>
    </xf>
    <xf numFmtId="0" fontId="11" fillId="0" borderId="14" xfId="60" applyFont="1" applyFill="1" applyBorder="1" applyAlignment="1">
      <alignment horizontal="center" vertical="center"/>
      <protection/>
    </xf>
    <xf numFmtId="0" fontId="11" fillId="0" borderId="17" xfId="60" applyFont="1" applyFill="1" applyBorder="1">
      <alignment vertical="center"/>
      <protection/>
    </xf>
    <xf numFmtId="0" fontId="8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5" fillId="0" borderId="0" xfId="60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72" fillId="0" borderId="0" xfId="60" applyFont="1" applyFill="1" applyBorder="1">
      <alignment vertical="center"/>
      <protection/>
    </xf>
    <xf numFmtId="49" fontId="9" fillId="0" borderId="0" xfId="60" applyNumberFormat="1" applyFont="1" applyFill="1" applyBorder="1" applyAlignment="1">
      <alignment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49" fontId="6" fillId="0" borderId="16" xfId="60" applyNumberFormat="1" applyFont="1" applyFill="1" applyBorder="1" applyAlignment="1">
      <alignment vertical="center"/>
      <protection/>
    </xf>
    <xf numFmtId="49" fontId="6" fillId="0" borderId="19" xfId="60" applyNumberFormat="1" applyFont="1" applyFill="1" applyBorder="1" applyAlignment="1">
      <alignment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49" fontId="9" fillId="34" borderId="15" xfId="0" applyNumberFormat="1" applyFont="1" applyFill="1" applyBorder="1" applyAlignment="1">
      <alignment vertical="center" wrapText="1"/>
    </xf>
    <xf numFmtId="49" fontId="9" fillId="34" borderId="16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vertical="center"/>
    </xf>
    <xf numFmtId="0" fontId="9" fillId="0" borderId="0" xfId="60" applyFont="1" applyFill="1" applyBorder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49" fontId="73" fillId="0" borderId="0" xfId="0" applyNumberFormat="1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69" fillId="0" borderId="0" xfId="6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75" fillId="0" borderId="0" xfId="61" applyFont="1" applyAlignment="1">
      <alignment vertical="center"/>
      <protection/>
    </xf>
    <xf numFmtId="0" fontId="7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0" fontId="75" fillId="0" borderId="21" xfId="61" applyFont="1" applyBorder="1" applyAlignment="1">
      <alignment vertical="center"/>
      <protection/>
    </xf>
    <xf numFmtId="0" fontId="75" fillId="2" borderId="21" xfId="61" applyFont="1" applyFill="1" applyBorder="1" applyAlignment="1">
      <alignment vertical="center"/>
      <protection/>
    </xf>
    <xf numFmtId="0" fontId="28" fillId="0" borderId="22" xfId="61" applyFont="1" applyBorder="1" applyAlignment="1">
      <alignment vertical="center"/>
      <protection/>
    </xf>
    <xf numFmtId="0" fontId="28" fillId="0" borderId="23" xfId="61" applyFont="1" applyBorder="1" applyAlignment="1">
      <alignment vertical="center"/>
      <protection/>
    </xf>
    <xf numFmtId="0" fontId="28" fillId="2" borderId="23" xfId="61" applyFont="1" applyFill="1" applyBorder="1" applyAlignment="1">
      <alignment vertical="center"/>
      <protection/>
    </xf>
    <xf numFmtId="0" fontId="75" fillId="0" borderId="0" xfId="61" applyFont="1" applyBorder="1" applyAlignment="1">
      <alignment vertical="center"/>
      <protection/>
    </xf>
    <xf numFmtId="0" fontId="75" fillId="35" borderId="23" xfId="61" applyFont="1" applyFill="1" applyBorder="1" applyAlignment="1">
      <alignment vertical="center"/>
      <protection/>
    </xf>
    <xf numFmtId="0" fontId="75" fillId="0" borderId="23" xfId="61" applyFont="1" applyBorder="1" applyAlignment="1">
      <alignment vertical="center"/>
      <protection/>
    </xf>
    <xf numFmtId="0" fontId="75" fillId="36" borderId="23" xfId="61" applyFont="1" applyFill="1" applyBorder="1" applyAlignment="1">
      <alignment vertical="center"/>
      <protection/>
    </xf>
    <xf numFmtId="49" fontId="75" fillId="36" borderId="23" xfId="61" applyNumberFormat="1" applyFont="1" applyFill="1" applyBorder="1" applyAlignment="1">
      <alignment vertical="center"/>
      <protection/>
    </xf>
    <xf numFmtId="49" fontId="75" fillId="0" borderId="23" xfId="61" applyNumberFormat="1" applyFont="1" applyBorder="1" applyAlignment="1">
      <alignment vertical="center"/>
      <protection/>
    </xf>
    <xf numFmtId="0" fontId="75" fillId="0" borderId="21" xfId="61" applyFont="1" applyFill="1" applyBorder="1" applyAlignment="1">
      <alignment vertical="center"/>
      <protection/>
    </xf>
    <xf numFmtId="0" fontId="28" fillId="0" borderId="22" xfId="61" applyFont="1" applyFill="1" applyBorder="1" applyAlignment="1">
      <alignment vertical="center"/>
      <protection/>
    </xf>
    <xf numFmtId="0" fontId="28" fillId="0" borderId="23" xfId="61" applyFont="1" applyFill="1" applyBorder="1" applyAlignment="1">
      <alignment vertical="center"/>
      <protection/>
    </xf>
    <xf numFmtId="0" fontId="28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75" fillId="0" borderId="24" xfId="61" applyFont="1" applyBorder="1" applyAlignment="1">
      <alignment vertical="center"/>
      <protection/>
    </xf>
    <xf numFmtId="0" fontId="75" fillId="2" borderId="24" xfId="61" applyFont="1" applyFill="1" applyBorder="1" applyAlignment="1">
      <alignment vertical="center"/>
      <protection/>
    </xf>
    <xf numFmtId="0" fontId="28" fillId="0" borderId="0" xfId="61" applyFont="1" applyAlignment="1">
      <alignment vertical="center"/>
      <protection/>
    </xf>
    <xf numFmtId="49" fontId="75" fillId="0" borderId="0" xfId="61" applyNumberFormat="1" applyFont="1" applyBorder="1" applyAlignment="1">
      <alignment vertical="center"/>
      <protection/>
    </xf>
    <xf numFmtId="0" fontId="77" fillId="0" borderId="0" xfId="61" applyFont="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vertical="center"/>
      <protection locked="0"/>
    </xf>
    <xf numFmtId="49" fontId="5" fillId="0" borderId="14" xfId="0" applyNumberFormat="1" applyFont="1" applyBorder="1" applyAlignment="1" applyProtection="1">
      <alignment vertical="center"/>
      <protection locked="0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 applyProtection="1">
      <alignment vertical="center"/>
      <protection locked="0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9" fillId="34" borderId="31" xfId="0" applyNumberFormat="1" applyFont="1" applyFill="1" applyBorder="1" applyAlignment="1">
      <alignment horizontal="center" vertical="center" wrapText="1"/>
    </xf>
    <xf numFmtId="49" fontId="9" fillId="34" borderId="32" xfId="0" applyNumberFormat="1" applyFont="1" applyFill="1" applyBorder="1" applyAlignment="1">
      <alignment horizontal="center" vertical="center" wrapText="1"/>
    </xf>
    <xf numFmtId="49" fontId="9" fillId="34" borderId="33" xfId="0" applyNumberFormat="1" applyFont="1" applyFill="1" applyBorder="1" applyAlignment="1">
      <alignment horizontal="center" vertical="center" wrapText="1"/>
    </xf>
    <xf numFmtId="49" fontId="9" fillId="34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/>
    </xf>
    <xf numFmtId="49" fontId="20" fillId="0" borderId="36" xfId="0" applyNumberFormat="1" applyFont="1" applyBorder="1" applyAlignment="1" applyProtection="1">
      <alignment vertical="center"/>
      <protection locked="0"/>
    </xf>
    <xf numFmtId="49" fontId="20" fillId="0" borderId="37" xfId="0" applyNumberFormat="1" applyFont="1" applyBorder="1" applyAlignment="1" applyProtection="1">
      <alignment vertical="center"/>
      <protection locked="0"/>
    </xf>
    <xf numFmtId="49" fontId="5" fillId="0" borderId="38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33" xfId="0" applyNumberFormat="1" applyFont="1" applyBorder="1" applyAlignment="1" applyProtection="1">
      <alignment vertical="center"/>
      <protection locked="0"/>
    </xf>
    <xf numFmtId="49" fontId="5" fillId="0" borderId="39" xfId="0" applyNumberFormat="1" applyFont="1" applyBorder="1" applyAlignment="1" applyProtection="1">
      <alignment vertical="center"/>
      <protection locked="0"/>
    </xf>
    <xf numFmtId="49" fontId="9" fillId="34" borderId="40" xfId="0" applyNumberFormat="1" applyFont="1" applyFill="1" applyBorder="1" applyAlignment="1">
      <alignment horizontal="center" vertical="center"/>
    </xf>
    <xf numFmtId="49" fontId="9" fillId="34" borderId="41" xfId="0" applyNumberFormat="1" applyFont="1" applyFill="1" applyBorder="1" applyAlignment="1">
      <alignment horizontal="center" vertical="center"/>
    </xf>
    <xf numFmtId="49" fontId="9" fillId="34" borderId="42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>
      <alignment horizontal="center" vertical="center"/>
    </xf>
    <xf numFmtId="49" fontId="9" fillId="0" borderId="43" xfId="0" applyNumberFormat="1" applyFont="1" applyFill="1" applyBorder="1" applyAlignment="1" applyProtection="1">
      <alignment vertical="center"/>
      <protection locked="0"/>
    </xf>
    <xf numFmtId="49" fontId="9" fillId="0" borderId="41" xfId="0" applyNumberFormat="1" applyFont="1" applyFill="1" applyBorder="1" applyAlignment="1" applyProtection="1">
      <alignment vertical="center"/>
      <protection locked="0"/>
    </xf>
    <xf numFmtId="49" fontId="9" fillId="0" borderId="44" xfId="0" applyNumberFormat="1" applyFont="1" applyFill="1" applyBorder="1" applyAlignment="1" applyProtection="1">
      <alignment vertical="center"/>
      <protection locked="0"/>
    </xf>
    <xf numFmtId="49" fontId="20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 applyProtection="1">
      <alignment vertical="center"/>
      <protection locked="0"/>
    </xf>
    <xf numFmtId="0" fontId="78" fillId="35" borderId="45" xfId="0" applyFont="1" applyFill="1" applyBorder="1" applyAlignment="1">
      <alignment horizontal="center" vertical="center"/>
    </xf>
    <xf numFmtId="0" fontId="78" fillId="35" borderId="46" xfId="0" applyFont="1" applyFill="1" applyBorder="1" applyAlignment="1">
      <alignment horizontal="center" vertical="center"/>
    </xf>
    <xf numFmtId="0" fontId="78" fillId="35" borderId="47" xfId="0" applyFont="1" applyFill="1" applyBorder="1" applyAlignment="1">
      <alignment horizontal="center" vertical="center"/>
    </xf>
    <xf numFmtId="49" fontId="20" fillId="37" borderId="29" xfId="0" applyNumberFormat="1" applyFont="1" applyFill="1" applyBorder="1" applyAlignment="1" applyProtection="1">
      <alignment vertical="center"/>
      <protection locked="0"/>
    </xf>
    <xf numFmtId="49" fontId="5" fillId="0" borderId="48" xfId="0" applyNumberFormat="1" applyFont="1" applyBorder="1" applyAlignment="1" applyProtection="1">
      <alignment vertical="center"/>
      <protection locked="0"/>
    </xf>
    <xf numFmtId="49" fontId="9" fillId="0" borderId="49" xfId="0" applyNumberFormat="1" applyFont="1" applyBorder="1" applyAlignment="1" applyProtection="1">
      <alignment horizontal="left" vertical="center"/>
      <protection locked="0"/>
    </xf>
    <xf numFmtId="49" fontId="9" fillId="0" borderId="50" xfId="0" applyNumberFormat="1" applyFont="1" applyBorder="1" applyAlignment="1" applyProtection="1">
      <alignment horizontal="left" vertical="center"/>
      <protection locked="0"/>
    </xf>
    <xf numFmtId="49" fontId="9" fillId="0" borderId="51" xfId="0" applyNumberFormat="1" applyFont="1" applyBorder="1" applyAlignment="1" applyProtection="1">
      <alignment horizontal="left" vertical="center"/>
      <protection locked="0"/>
    </xf>
    <xf numFmtId="49" fontId="9" fillId="0" borderId="38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49" fontId="9" fillId="0" borderId="52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left"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49" fontId="9" fillId="34" borderId="5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left" vertical="center"/>
    </xf>
    <xf numFmtId="0" fontId="2" fillId="0" borderId="37" xfId="0" applyNumberFormat="1" applyFont="1" applyBorder="1" applyAlignment="1">
      <alignment horizontal="left" vertical="center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9" fontId="9" fillId="34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Border="1" applyAlignment="1" applyProtection="1">
      <alignment horizontal="left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49" fontId="9" fillId="34" borderId="49" xfId="0" applyNumberFormat="1" applyFont="1" applyFill="1" applyBorder="1" applyAlignment="1">
      <alignment horizontal="center" vertical="center" wrapText="1"/>
    </xf>
    <xf numFmtId="49" fontId="9" fillId="34" borderId="50" xfId="0" applyNumberFormat="1" applyFont="1" applyFill="1" applyBorder="1" applyAlignment="1">
      <alignment horizontal="center" vertical="center" wrapText="1"/>
    </xf>
    <xf numFmtId="49" fontId="9" fillId="34" borderId="57" xfId="0" applyNumberFormat="1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49" fontId="9" fillId="34" borderId="52" xfId="0" applyNumberFormat="1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59" xfId="0" applyNumberFormat="1" applyFont="1" applyBorder="1" applyAlignment="1" applyProtection="1">
      <alignment horizontal="left" vertical="center"/>
      <protection locked="0"/>
    </xf>
    <xf numFmtId="49" fontId="23" fillId="0" borderId="60" xfId="0" applyNumberFormat="1" applyFont="1" applyBorder="1" applyAlignment="1" applyProtection="1">
      <alignment horizontal="left" vertical="center"/>
      <protection locked="0"/>
    </xf>
    <xf numFmtId="49" fontId="23" fillId="0" borderId="61" xfId="0" applyNumberFormat="1" applyFont="1" applyBorder="1" applyAlignment="1" applyProtection="1">
      <alignment horizontal="left" vertical="center"/>
      <protection locked="0"/>
    </xf>
    <xf numFmtId="49" fontId="5" fillId="0" borderId="62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64" xfId="0" applyNumberFormat="1" applyFont="1" applyBorder="1" applyAlignment="1" applyProtection="1">
      <alignment horizontal="left" vertical="center"/>
      <protection locked="0"/>
    </xf>
    <xf numFmtId="49" fontId="5" fillId="0" borderId="52" xfId="0" applyNumberFormat="1" applyFont="1" applyBorder="1" applyAlignment="1" applyProtection="1">
      <alignment horizontal="left" vertical="center"/>
      <protection locked="0"/>
    </xf>
    <xf numFmtId="49" fontId="5" fillId="0" borderId="33" xfId="0" applyNumberFormat="1" applyFont="1" applyBorder="1" applyAlignment="1" applyProtection="1">
      <alignment horizontal="left" vertical="center"/>
      <protection locked="0"/>
    </xf>
    <xf numFmtId="49" fontId="5" fillId="0" borderId="34" xfId="0" applyNumberFormat="1" applyFont="1" applyBorder="1" applyAlignment="1" applyProtection="1">
      <alignment horizontal="left" vertical="center"/>
      <protection locked="0"/>
    </xf>
    <xf numFmtId="49" fontId="9" fillId="34" borderId="49" xfId="0" applyNumberFormat="1" applyFont="1" applyFill="1" applyBorder="1" applyAlignment="1">
      <alignment horizontal="center" vertical="center"/>
    </xf>
    <xf numFmtId="49" fontId="9" fillId="34" borderId="5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49" fontId="9" fillId="34" borderId="33" xfId="0" applyNumberFormat="1" applyFont="1" applyFill="1" applyBorder="1" applyAlignment="1">
      <alignment horizontal="center" vertical="center"/>
    </xf>
    <xf numFmtId="49" fontId="4" fillId="0" borderId="65" xfId="0" applyNumberFormat="1" applyFont="1" applyBorder="1" applyAlignment="1">
      <alignment horizontal="left" vertical="center"/>
    </xf>
    <xf numFmtId="49" fontId="4" fillId="0" borderId="55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9" fontId="73" fillId="0" borderId="29" xfId="0" applyNumberFormat="1" applyFont="1" applyBorder="1" applyAlignment="1">
      <alignment horizontal="left" vertical="center"/>
    </xf>
    <xf numFmtId="49" fontId="73" fillId="0" borderId="48" xfId="0" applyNumberFormat="1" applyFont="1" applyBorder="1" applyAlignment="1">
      <alignment horizontal="left" vertical="center"/>
    </xf>
    <xf numFmtId="49" fontId="23" fillId="0" borderId="66" xfId="0" applyNumberFormat="1" applyFont="1" applyBorder="1" applyAlignment="1" applyProtection="1">
      <alignment horizontal="left" vertical="center"/>
      <protection locked="0"/>
    </xf>
    <xf numFmtId="49" fontId="23" fillId="0" borderId="67" xfId="0" applyNumberFormat="1" applyFont="1" applyBorder="1" applyAlignment="1" applyProtection="1">
      <alignment horizontal="left" vertical="center"/>
      <protection locked="0"/>
    </xf>
    <xf numFmtId="49" fontId="23" fillId="0" borderId="68" xfId="0" applyNumberFormat="1" applyFont="1" applyBorder="1" applyAlignment="1" applyProtection="1">
      <alignment horizontal="left" vertical="center"/>
      <protection locked="0"/>
    </xf>
    <xf numFmtId="49" fontId="73" fillId="0" borderId="29" xfId="0" applyNumberFormat="1" applyFont="1" applyBorder="1" applyAlignment="1">
      <alignment horizontal="center" vertical="center"/>
    </xf>
    <xf numFmtId="49" fontId="73" fillId="0" borderId="4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9" fillId="34" borderId="58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49" fontId="9" fillId="34" borderId="52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52" xfId="0" applyNumberFormat="1" applyFont="1" applyFill="1" applyBorder="1" applyAlignment="1" applyProtection="1">
      <alignment horizontal="left" vertical="center"/>
      <protection locked="0"/>
    </xf>
    <xf numFmtId="49" fontId="5" fillId="0" borderId="33" xfId="0" applyNumberFormat="1" applyFont="1" applyFill="1" applyBorder="1" applyAlignment="1" applyProtection="1">
      <alignment horizontal="left" vertical="center"/>
      <protection locked="0"/>
    </xf>
    <xf numFmtId="49" fontId="5" fillId="0" borderId="39" xfId="0" applyNumberFormat="1" applyFont="1" applyFill="1" applyBorder="1" applyAlignment="1" applyProtection="1">
      <alignment horizontal="left" vertical="center"/>
      <protection locked="0"/>
    </xf>
    <xf numFmtId="49" fontId="9" fillId="34" borderId="20" xfId="0" applyNumberFormat="1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69" xfId="0" applyNumberFormat="1" applyFont="1" applyFill="1" applyBorder="1" applyAlignment="1">
      <alignment horizontal="center" vertical="center"/>
    </xf>
    <xf numFmtId="0" fontId="75" fillId="0" borderId="70" xfId="61" applyFont="1" applyBorder="1" applyAlignment="1">
      <alignment horizontal="left" vertical="center"/>
      <protection/>
    </xf>
    <xf numFmtId="0" fontId="24" fillId="0" borderId="71" xfId="61" applyFont="1" applyBorder="1" applyAlignment="1">
      <alignment vertical="center"/>
      <protection/>
    </xf>
    <xf numFmtId="0" fontId="24" fillId="0" borderId="72" xfId="61" applyFont="1" applyBorder="1" applyAlignment="1">
      <alignment vertical="center"/>
      <protection/>
    </xf>
    <xf numFmtId="0" fontId="0" fillId="0" borderId="70" xfId="61" applyFont="1" applyBorder="1" applyAlignment="1">
      <alignment horizontal="left" vertical="center"/>
      <protection/>
    </xf>
    <xf numFmtId="0" fontId="28" fillId="0" borderId="70" xfId="61" applyFont="1" applyFill="1" applyBorder="1" applyAlignment="1">
      <alignment horizontal="left" vertical="center"/>
      <protection/>
    </xf>
    <xf numFmtId="0" fontId="24" fillId="0" borderId="71" xfId="61" applyFont="1" applyFill="1" applyBorder="1" applyAlignment="1">
      <alignment vertical="center"/>
      <protection/>
    </xf>
    <xf numFmtId="0" fontId="24" fillId="0" borderId="72" xfId="61" applyFont="1" applyFill="1" applyBorder="1" applyAlignment="1">
      <alignment vertical="center"/>
      <protection/>
    </xf>
    <xf numFmtId="0" fontId="25" fillId="0" borderId="70" xfId="61" applyFont="1" applyFill="1" applyBorder="1" applyAlignment="1">
      <alignment horizontal="left" vertical="center"/>
      <protection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73" fillId="0" borderId="29" xfId="0" applyNumberFormat="1" applyFont="1" applyBorder="1" applyAlignment="1">
      <alignment horizontal="left" vertical="center"/>
    </xf>
    <xf numFmtId="0" fontId="73" fillId="0" borderId="48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0" fontId="20" fillId="0" borderId="14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49" fontId="4" fillId="0" borderId="35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20" fillId="0" borderId="36" xfId="0" applyNumberFormat="1" applyFont="1" applyBorder="1" applyAlignment="1" applyProtection="1">
      <alignment horizontal="left" vertical="center"/>
      <protection locked="0"/>
    </xf>
    <xf numFmtId="49" fontId="20" fillId="0" borderId="37" xfId="0" applyNumberFormat="1" applyFont="1" applyBorder="1" applyAlignment="1" applyProtection="1">
      <alignment horizontal="left" vertical="center"/>
      <protection locked="0"/>
    </xf>
    <xf numFmtId="49" fontId="5" fillId="0" borderId="39" xfId="0" applyNumberFormat="1" applyFont="1" applyBorder="1" applyAlignment="1" applyProtection="1">
      <alignment horizontal="left" vertical="center"/>
      <protection locked="0"/>
    </xf>
    <xf numFmtId="49" fontId="5" fillId="0" borderId="43" xfId="0" applyNumberFormat="1" applyFont="1" applyFill="1" applyBorder="1" applyAlignment="1" applyProtection="1">
      <alignment horizontal="left" vertical="center"/>
      <protection locked="0"/>
    </xf>
    <xf numFmtId="49" fontId="5" fillId="0" borderId="41" xfId="0" applyNumberFormat="1" applyFont="1" applyFill="1" applyBorder="1" applyAlignment="1" applyProtection="1">
      <alignment horizontal="left" vertical="center"/>
      <protection locked="0"/>
    </xf>
    <xf numFmtId="49" fontId="5" fillId="0" borderId="44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9" fillId="34" borderId="18" xfId="0" applyNumberFormat="1" applyFont="1" applyFill="1" applyBorder="1" applyAlignment="1">
      <alignment horizontal="center" vertical="center"/>
    </xf>
    <xf numFmtId="49" fontId="20" fillId="37" borderId="29" xfId="0" applyNumberFormat="1" applyFont="1" applyFill="1" applyBorder="1" applyAlignment="1" applyProtection="1">
      <alignment horizontal="left" vertical="center"/>
      <protection locked="0"/>
    </xf>
    <xf numFmtId="49" fontId="5" fillId="0" borderId="48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9" fillId="0" borderId="2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9" fillId="0" borderId="43" xfId="0" applyNumberFormat="1" applyFont="1" applyFill="1" applyBorder="1" applyAlignment="1">
      <alignment horizontal="left" vertical="center"/>
    </xf>
    <xf numFmtId="49" fontId="9" fillId="0" borderId="41" xfId="0" applyNumberFormat="1" applyFont="1" applyFill="1" applyBorder="1" applyAlignment="1">
      <alignment horizontal="left" vertical="center"/>
    </xf>
    <xf numFmtId="49" fontId="9" fillId="0" borderId="44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/>
    </xf>
    <xf numFmtId="49" fontId="18" fillId="0" borderId="62" xfId="0" applyNumberFormat="1" applyFont="1" applyBorder="1" applyAlignment="1">
      <alignment horizontal="left" vertical="center"/>
    </xf>
    <xf numFmtId="49" fontId="18" fillId="0" borderId="63" xfId="0" applyNumberFormat="1" applyFont="1" applyBorder="1" applyAlignment="1">
      <alignment horizontal="left" vertical="center"/>
    </xf>
    <xf numFmtId="49" fontId="18" fillId="0" borderId="73" xfId="0" applyNumberFormat="1" applyFont="1" applyBorder="1" applyAlignment="1">
      <alignment horizontal="left" vertical="center"/>
    </xf>
    <xf numFmtId="49" fontId="18" fillId="0" borderId="38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33" xfId="0" applyNumberFormat="1" applyFont="1" applyBorder="1" applyAlignment="1">
      <alignment horizontal="left" vertical="center"/>
    </xf>
    <xf numFmtId="49" fontId="18" fillId="0" borderId="39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9" fillId="34" borderId="74" xfId="0" applyNumberFormat="1" applyFont="1" applyFill="1" applyBorder="1" applyAlignment="1">
      <alignment horizontal="center" vertical="center"/>
    </xf>
    <xf numFmtId="49" fontId="9" fillId="34" borderId="75" xfId="0" applyNumberFormat="1" applyFont="1" applyFill="1" applyBorder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center"/>
    </xf>
    <xf numFmtId="49" fontId="9" fillId="0" borderId="7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0" fillId="37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left" vertical="center"/>
    </xf>
    <xf numFmtId="49" fontId="18" fillId="0" borderId="41" xfId="0" applyNumberFormat="1" applyFont="1" applyBorder="1" applyAlignment="1">
      <alignment horizontal="left" vertical="center"/>
    </xf>
    <xf numFmtId="49" fontId="18" fillId="0" borderId="44" xfId="0" applyNumberFormat="1" applyFont="1" applyBorder="1" applyAlignment="1">
      <alignment horizontal="left" vertical="center"/>
    </xf>
    <xf numFmtId="0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52" xfId="0" applyNumberFormat="1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49" fontId="80" fillId="0" borderId="75" xfId="0" applyNumberFormat="1" applyFont="1" applyFill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center" vertical="center"/>
    </xf>
    <xf numFmtId="49" fontId="80" fillId="0" borderId="14" xfId="0" applyNumberFormat="1" applyFont="1" applyBorder="1" applyAlignment="1">
      <alignment horizontal="center" vertical="center"/>
    </xf>
    <xf numFmtId="49" fontId="80" fillId="0" borderId="17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49" fontId="6" fillId="38" borderId="20" xfId="60" applyNumberFormat="1" applyFont="1" applyFill="1" applyBorder="1" applyAlignment="1">
      <alignment vertical="center"/>
      <protection/>
    </xf>
    <xf numFmtId="49" fontId="6" fillId="38" borderId="19" xfId="60" applyNumberFormat="1" applyFont="1" applyFill="1" applyBorder="1" applyAlignment="1">
      <alignment vertical="center"/>
      <protection/>
    </xf>
    <xf numFmtId="49" fontId="6" fillId="38" borderId="69" xfId="60" applyNumberFormat="1" applyFont="1" applyFill="1" applyBorder="1" applyAlignment="1">
      <alignment vertical="center"/>
      <protection/>
    </xf>
    <xf numFmtId="49" fontId="9" fillId="0" borderId="19" xfId="60" applyNumberFormat="1" applyFont="1" applyFill="1" applyBorder="1" applyAlignment="1">
      <alignment horizontal="center" vertical="center"/>
      <protection/>
    </xf>
    <xf numFmtId="49" fontId="9" fillId="0" borderId="18" xfId="60" applyNumberFormat="1" applyFont="1" applyFill="1" applyBorder="1" applyAlignment="1">
      <alignment horizontal="center" vertical="center"/>
      <protection/>
    </xf>
    <xf numFmtId="49" fontId="9" fillId="33" borderId="20" xfId="60" applyNumberFormat="1" applyFont="1" applyFill="1" applyBorder="1" applyAlignment="1">
      <alignment horizontal="center" vertical="center" wrapText="1"/>
      <protection/>
    </xf>
    <xf numFmtId="49" fontId="9" fillId="33" borderId="19" xfId="60" applyNumberFormat="1" applyFont="1" applyFill="1" applyBorder="1" applyAlignment="1">
      <alignment horizontal="center" vertical="center" wrapText="1"/>
      <protection/>
    </xf>
    <xf numFmtId="49" fontId="9" fillId="33" borderId="18" xfId="60" applyNumberFormat="1" applyFont="1" applyFill="1" applyBorder="1" applyAlignment="1">
      <alignment horizontal="center" vertical="center" wrapText="1"/>
      <protection/>
    </xf>
    <xf numFmtId="49" fontId="9" fillId="34" borderId="20" xfId="60" applyNumberFormat="1" applyFont="1" applyFill="1" applyBorder="1" applyAlignment="1">
      <alignment horizontal="center" vertical="center" wrapText="1"/>
      <protection/>
    </xf>
    <xf numFmtId="49" fontId="9" fillId="34" borderId="19" xfId="60" applyNumberFormat="1" applyFont="1" applyFill="1" applyBorder="1" applyAlignment="1">
      <alignment horizontal="center" vertical="center" wrapText="1"/>
      <protection/>
    </xf>
    <xf numFmtId="49" fontId="9" fillId="34" borderId="18" xfId="60" applyNumberFormat="1" applyFont="1" applyFill="1" applyBorder="1" applyAlignment="1">
      <alignment horizontal="center" vertical="center" wrapText="1"/>
      <protection/>
    </xf>
    <xf numFmtId="49" fontId="9" fillId="0" borderId="12" xfId="60" applyNumberFormat="1" applyFont="1" applyBorder="1" applyAlignment="1">
      <alignment horizontal="center" vertical="center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9" fillId="0" borderId="11" xfId="60" applyNumberFormat="1" applyFont="1" applyBorder="1" applyAlignment="1">
      <alignment horizontal="center" vertical="center"/>
      <protection/>
    </xf>
    <xf numFmtId="0" fontId="11" fillId="0" borderId="15" xfId="60" applyFont="1" applyFill="1" applyBorder="1" applyAlignment="1">
      <alignment horizontal="left" vertical="center"/>
      <protection/>
    </xf>
    <xf numFmtId="0" fontId="11" fillId="0" borderId="16" xfId="60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>
      <alignment horizontal="left" vertical="center"/>
      <protection/>
    </xf>
    <xf numFmtId="0" fontId="11" fillId="0" borderId="12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horizontal="left" vertical="center"/>
      <protection/>
    </xf>
    <xf numFmtId="0" fontId="11" fillId="0" borderId="11" xfId="60" applyFont="1" applyFill="1" applyBorder="1" applyAlignment="1">
      <alignment horizontal="left" vertical="center"/>
      <protection/>
    </xf>
    <xf numFmtId="0" fontId="11" fillId="0" borderId="13" xfId="60" applyFont="1" applyFill="1" applyBorder="1" applyAlignment="1">
      <alignment horizontal="left" vertical="center"/>
      <protection/>
    </xf>
    <xf numFmtId="0" fontId="11" fillId="0" borderId="14" xfId="60" applyFont="1" applyFill="1" applyBorder="1" applyAlignment="1">
      <alignment horizontal="left" vertical="center"/>
      <protection/>
    </xf>
    <xf numFmtId="0" fontId="11" fillId="0" borderId="17" xfId="60" applyFont="1" applyFill="1" applyBorder="1" applyAlignment="1">
      <alignment horizontal="left" vertical="center"/>
      <protection/>
    </xf>
    <xf numFmtId="0" fontId="9" fillId="0" borderId="15" xfId="60" applyNumberFormat="1" applyFont="1" applyFill="1" applyBorder="1" applyAlignment="1">
      <alignment horizontal="left" vertical="center" wrapText="1"/>
      <protection/>
    </xf>
    <xf numFmtId="0" fontId="9" fillId="0" borderId="16" xfId="60" applyNumberFormat="1" applyFont="1" applyFill="1" applyBorder="1" applyAlignment="1">
      <alignment horizontal="left" vertical="center" wrapText="1"/>
      <protection/>
    </xf>
    <xf numFmtId="0" fontId="9" fillId="0" borderId="10" xfId="60" applyNumberFormat="1" applyFont="1" applyFill="1" applyBorder="1" applyAlignment="1">
      <alignment horizontal="left" vertical="center" wrapText="1"/>
      <protection/>
    </xf>
    <xf numFmtId="0" fontId="9" fillId="0" borderId="13" xfId="60" applyNumberFormat="1" applyFont="1" applyFill="1" applyBorder="1" applyAlignment="1">
      <alignment horizontal="left" vertical="center" wrapText="1"/>
      <protection/>
    </xf>
    <xf numFmtId="0" fontId="9" fillId="0" borderId="14" xfId="60" applyNumberFormat="1" applyFont="1" applyFill="1" applyBorder="1" applyAlignment="1">
      <alignment horizontal="left" vertical="center" wrapText="1"/>
      <protection/>
    </xf>
    <xf numFmtId="0" fontId="9" fillId="0" borderId="17" xfId="60" applyNumberFormat="1" applyFont="1" applyFill="1" applyBorder="1" applyAlignment="1">
      <alignment horizontal="left" vertical="center" wrapText="1"/>
      <protection/>
    </xf>
    <xf numFmtId="49" fontId="5" fillId="0" borderId="15" xfId="60" applyNumberFormat="1" applyFont="1" applyFill="1" applyBorder="1" applyAlignment="1">
      <alignment horizontal="center" vertical="center"/>
      <protection/>
    </xf>
    <xf numFmtId="49" fontId="5" fillId="0" borderId="16" xfId="60" applyNumberFormat="1" applyFont="1" applyFill="1" applyBorder="1" applyAlignment="1">
      <alignment horizontal="center" vertical="center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49" fontId="5" fillId="0" borderId="12" xfId="60" applyNumberFormat="1" applyFont="1" applyFill="1" applyBorder="1" applyAlignment="1">
      <alignment horizontal="center" vertical="center"/>
      <protection/>
    </xf>
    <xf numFmtId="49" fontId="5" fillId="0" borderId="0" xfId="60" applyNumberFormat="1" applyFont="1" applyFill="1" applyBorder="1" applyAlignment="1">
      <alignment horizontal="center" vertical="center"/>
      <protection/>
    </xf>
    <xf numFmtId="49" fontId="5" fillId="0" borderId="11" xfId="60" applyNumberFormat="1" applyFont="1" applyFill="1" applyBorder="1" applyAlignment="1">
      <alignment horizontal="center" vertical="center"/>
      <protection/>
    </xf>
    <xf numFmtId="49" fontId="5" fillId="0" borderId="13" xfId="60" applyNumberFormat="1" applyFont="1" applyFill="1" applyBorder="1" applyAlignment="1">
      <alignment horizontal="center" vertical="center"/>
      <protection/>
    </xf>
    <xf numFmtId="49" fontId="5" fillId="0" borderId="14" xfId="60" applyNumberFormat="1" applyFont="1" applyFill="1" applyBorder="1" applyAlignment="1">
      <alignment horizontal="center" vertical="center"/>
      <protection/>
    </xf>
    <xf numFmtId="49" fontId="5" fillId="0" borderId="17" xfId="60" applyNumberFormat="1" applyFont="1" applyFill="1" applyBorder="1" applyAlignment="1">
      <alignment horizontal="center" vertical="center"/>
      <protection/>
    </xf>
    <xf numFmtId="49" fontId="9" fillId="33" borderId="20" xfId="60" applyNumberFormat="1" applyFont="1" applyFill="1" applyBorder="1" applyAlignment="1">
      <alignment horizontal="center" vertical="center"/>
      <protection/>
    </xf>
    <xf numFmtId="49" fontId="9" fillId="33" borderId="19" xfId="60" applyNumberFormat="1" applyFont="1" applyFill="1" applyBorder="1" applyAlignment="1">
      <alignment horizontal="center" vertical="center"/>
      <protection/>
    </xf>
    <xf numFmtId="49" fontId="9" fillId="33" borderId="18" xfId="60" applyNumberFormat="1" applyFont="1" applyFill="1" applyBorder="1" applyAlignment="1">
      <alignment horizontal="center" vertical="center"/>
      <protection/>
    </xf>
    <xf numFmtId="49" fontId="20" fillId="0" borderId="14" xfId="60" applyNumberFormat="1" applyFont="1" applyBorder="1" applyAlignment="1">
      <alignment horizontal="center" vertical="center"/>
      <protection/>
    </xf>
    <xf numFmtId="0" fontId="20" fillId="0" borderId="14" xfId="60" applyNumberFormat="1" applyFont="1" applyBorder="1" applyAlignment="1">
      <alignment horizontal="center" vertical="center"/>
      <protection/>
    </xf>
    <xf numFmtId="0" fontId="8" fillId="39" borderId="51" xfId="0" applyFont="1" applyFill="1" applyBorder="1" applyAlignment="1">
      <alignment horizontal="left" vertical="center" wrapText="1" readingOrder="1"/>
    </xf>
    <xf numFmtId="0" fontId="8" fillId="39" borderId="11" xfId="0" applyFont="1" applyFill="1" applyBorder="1" applyAlignment="1">
      <alignment horizontal="left" vertical="center" wrapText="1" readingOrder="1"/>
    </xf>
    <xf numFmtId="0" fontId="8" fillId="39" borderId="39" xfId="0" applyFont="1" applyFill="1" applyBorder="1" applyAlignment="1">
      <alignment horizontal="left" vertical="center" wrapText="1" readingOrder="1"/>
    </xf>
    <xf numFmtId="0" fontId="8" fillId="39" borderId="79" xfId="0" applyFont="1" applyFill="1" applyBorder="1" applyAlignment="1">
      <alignment horizontal="left" vertical="center" wrapText="1" readingOrder="1"/>
    </xf>
    <xf numFmtId="0" fontId="8" fillId="39" borderId="51" xfId="0" applyFont="1" applyFill="1" applyBorder="1" applyAlignment="1">
      <alignment horizontal="left" vertical="center" wrapText="1" readingOrder="1"/>
    </xf>
    <xf numFmtId="0" fontId="8" fillId="39" borderId="80" xfId="0" applyFont="1" applyFill="1" applyBorder="1" applyAlignment="1">
      <alignment horizontal="left" vertical="center" wrapText="1" readingOrder="1"/>
    </xf>
    <xf numFmtId="0" fontId="8" fillId="39" borderId="44" xfId="0" applyFont="1" applyFill="1" applyBorder="1" applyAlignment="1">
      <alignment horizontal="left" vertical="center" wrapText="1" readingOrder="1"/>
    </xf>
    <xf numFmtId="0" fontId="8" fillId="39" borderId="48" xfId="0" applyFont="1" applyFill="1" applyBorder="1" applyAlignment="1">
      <alignment horizontal="left" vertical="center" wrapText="1" readingOrder="1"/>
    </xf>
    <xf numFmtId="0" fontId="8" fillId="39" borderId="81" xfId="0" applyFont="1" applyFill="1" applyBorder="1" applyAlignment="1">
      <alignment horizontal="left" vertical="center" wrapText="1" readingOrder="1"/>
    </xf>
    <xf numFmtId="0" fontId="8" fillId="39" borderId="82" xfId="0" applyFont="1" applyFill="1" applyBorder="1" applyAlignment="1">
      <alignment horizontal="left" vertical="center" wrapText="1" readingOrder="1"/>
    </xf>
    <xf numFmtId="0" fontId="8" fillId="39" borderId="83" xfId="0" applyFont="1" applyFill="1" applyBorder="1" applyAlignment="1">
      <alignment horizontal="left" vertical="center" wrapText="1" readingOrder="1"/>
    </xf>
    <xf numFmtId="0" fontId="8" fillId="39" borderId="84" xfId="0" applyFont="1" applyFill="1" applyBorder="1" applyAlignment="1">
      <alignment horizontal="left" vertical="center" wrapText="1" readingOrder="1"/>
    </xf>
    <xf numFmtId="0" fontId="8" fillId="39" borderId="85" xfId="0" applyFont="1" applyFill="1" applyBorder="1" applyAlignment="1">
      <alignment horizontal="left" vertical="center" wrapText="1" readingOrder="1"/>
    </xf>
    <xf numFmtId="0" fontId="8" fillId="39" borderId="86" xfId="0" applyFont="1" applyFill="1" applyBorder="1" applyAlignment="1">
      <alignment horizontal="left" vertical="center" wrapText="1" readingOrder="1"/>
    </xf>
    <xf numFmtId="0" fontId="81" fillId="40" borderId="84" xfId="0" applyFont="1" applyFill="1" applyBorder="1" applyAlignment="1">
      <alignment horizontal="left" vertical="center" wrapText="1" readingOrder="1"/>
    </xf>
    <xf numFmtId="0" fontId="81" fillId="40" borderId="85" xfId="0" applyFont="1" applyFill="1" applyBorder="1" applyAlignment="1">
      <alignment horizontal="left" vertical="center" wrapText="1" readingOrder="1"/>
    </xf>
    <xf numFmtId="0" fontId="81" fillId="40" borderId="86" xfId="0" applyFont="1" applyFill="1" applyBorder="1" applyAlignment="1">
      <alignment horizontal="left" vertical="center" wrapText="1" readingOrder="1"/>
    </xf>
    <xf numFmtId="0" fontId="81" fillId="40" borderId="81" xfId="0" applyFont="1" applyFill="1" applyBorder="1" applyAlignment="1">
      <alignment horizontal="left" vertical="center" wrapText="1" readingOrder="1"/>
    </xf>
    <xf numFmtId="0" fontId="81" fillId="40" borderId="82" xfId="0" applyFont="1" applyFill="1" applyBorder="1" applyAlignment="1">
      <alignment horizontal="left" vertical="center" wrapText="1" readingOrder="1"/>
    </xf>
    <xf numFmtId="0" fontId="81" fillId="40" borderId="83" xfId="0" applyFont="1" applyFill="1" applyBorder="1" applyAlignment="1">
      <alignment horizontal="left" vertical="center" wrapText="1" readingOrder="1"/>
    </xf>
    <xf numFmtId="0" fontId="8" fillId="39" borderId="87" xfId="0" applyFont="1" applyFill="1" applyBorder="1" applyAlignment="1">
      <alignment horizontal="left" vertical="center" wrapText="1" readingOrder="1"/>
    </xf>
    <xf numFmtId="0" fontId="8" fillId="39" borderId="88" xfId="0" applyFont="1" applyFill="1" applyBorder="1" applyAlignment="1">
      <alignment horizontal="left" vertical="center" wrapText="1" readingOrder="1"/>
    </xf>
    <xf numFmtId="0" fontId="8" fillId="39" borderId="89" xfId="0" applyFont="1" applyFill="1" applyBorder="1" applyAlignment="1">
      <alignment horizontal="left" vertical="center" wrapText="1" readingOrder="1"/>
    </xf>
    <xf numFmtId="0" fontId="14" fillId="0" borderId="0" xfId="0" applyFont="1" applyAlignment="1">
      <alignment horizontal="center" vertical="center"/>
    </xf>
    <xf numFmtId="0" fontId="15" fillId="33" borderId="90" xfId="0" applyFont="1" applyFill="1" applyBorder="1" applyAlignment="1">
      <alignment horizontal="center" vertical="center" wrapText="1" readingOrder="1"/>
    </xf>
    <xf numFmtId="0" fontId="15" fillId="33" borderId="91" xfId="0" applyFont="1" applyFill="1" applyBorder="1" applyAlignment="1">
      <alignment horizontal="center" vertical="center" wrapText="1" readingOrder="1"/>
    </xf>
    <xf numFmtId="0" fontId="8" fillId="39" borderId="44" xfId="0" applyFont="1" applyFill="1" applyBorder="1" applyAlignment="1">
      <alignment horizontal="left" vertical="center" wrapText="1" readingOrder="1"/>
    </xf>
    <xf numFmtId="0" fontId="8" fillId="39" borderId="92" xfId="0" applyFont="1" applyFill="1" applyBorder="1" applyAlignment="1">
      <alignment horizontal="left" vertical="center" wrapText="1" readingOrder="1"/>
    </xf>
    <xf numFmtId="0" fontId="8" fillId="39" borderId="93" xfId="0" applyFont="1" applyFill="1" applyBorder="1" applyAlignment="1">
      <alignment horizontal="left" vertical="center" wrapText="1" readingOrder="1"/>
    </xf>
    <xf numFmtId="0" fontId="8" fillId="39" borderId="94" xfId="0" applyFont="1" applyFill="1" applyBorder="1" applyAlignment="1">
      <alignment horizontal="left" vertical="center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 2" xfId="61"/>
    <cellStyle name="良い" xfId="62"/>
  </cellStyles>
  <dxfs count="6">
    <dxf>
      <fill>
        <patternFill>
          <bgColor theme="0" tint="-0.149959996342659"/>
        </patternFill>
      </fill>
    </dxf>
    <dxf>
      <fill>
        <patternFill>
          <bgColor rgb="FFFFCCFF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rgb="FFFFCCFF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80</xdr:row>
      <xdr:rowOff>0</xdr:rowOff>
    </xdr:from>
    <xdr:to>
      <xdr:col>6</xdr:col>
      <xdr:colOff>28575</xdr:colOff>
      <xdr:row>81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323850" y="16173450"/>
          <a:ext cx="676275" cy="371475"/>
        </a:xfrm>
        <a:prstGeom prst="rect">
          <a:avLst/>
        </a:prstGeom>
        <a:solidFill>
          <a:srgbClr val="6699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送付先</a:t>
          </a:r>
        </a:p>
      </xdr:txBody>
    </xdr:sp>
    <xdr:clientData/>
  </xdr:twoCellAnchor>
  <xdr:twoCellAnchor>
    <xdr:from>
      <xdr:col>6</xdr:col>
      <xdr:colOff>142875</xdr:colOff>
      <xdr:row>79</xdr:row>
      <xdr:rowOff>180975</xdr:rowOff>
    </xdr:from>
    <xdr:to>
      <xdr:col>48</xdr:col>
      <xdr:colOff>114300</xdr:colOff>
      <xdr:row>82</xdr:row>
      <xdr:rowOff>95250</xdr:rowOff>
    </xdr:to>
    <xdr:sp>
      <xdr:nvSpPr>
        <xdr:cNvPr id="2" name="テキスト ボックス 102"/>
        <xdr:cNvSpPr txBox="1">
          <a:spLocks noChangeArrowheads="1"/>
        </xdr:cNvSpPr>
      </xdr:nvSpPr>
      <xdr:spPr>
        <a:xfrm>
          <a:off x="1114425" y="16163925"/>
          <a:ext cx="6772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ギガらくＷｉ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‐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Ｆｉサポートセンター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（年中無休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9:00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21:00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）</a:t>
          </a:r>
        </a:p>
      </xdr:txBody>
    </xdr:sp>
    <xdr:clientData/>
  </xdr:twoCellAnchor>
  <xdr:twoCellAnchor>
    <xdr:from>
      <xdr:col>6</xdr:col>
      <xdr:colOff>104775</xdr:colOff>
      <xdr:row>82</xdr:row>
      <xdr:rowOff>38100</xdr:rowOff>
    </xdr:from>
    <xdr:to>
      <xdr:col>50</xdr:col>
      <xdr:colOff>28575</xdr:colOff>
      <xdr:row>85</xdr:row>
      <xdr:rowOff>28575</xdr:rowOff>
    </xdr:to>
    <xdr:sp>
      <xdr:nvSpPr>
        <xdr:cNvPr id="3" name="テキスト ボックス 101"/>
        <xdr:cNvSpPr txBox="1">
          <a:spLocks noChangeArrowheads="1"/>
        </xdr:cNvSpPr>
      </xdr:nvSpPr>
      <xdr:spPr>
        <a:xfrm>
          <a:off x="1076325" y="16592550"/>
          <a:ext cx="7048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gigaraku-support@east.ntt.co.jp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80</xdr:row>
      <xdr:rowOff>0</xdr:rowOff>
    </xdr:from>
    <xdr:to>
      <xdr:col>6</xdr:col>
      <xdr:colOff>28575</xdr:colOff>
      <xdr:row>81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323850" y="16563975"/>
          <a:ext cx="676275" cy="333375"/>
        </a:xfrm>
        <a:prstGeom prst="rect">
          <a:avLst/>
        </a:prstGeom>
        <a:solidFill>
          <a:srgbClr val="6699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送付先</a:t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49</xdr:col>
      <xdr:colOff>133350</xdr:colOff>
      <xdr:row>81</xdr:row>
      <xdr:rowOff>200025</xdr:rowOff>
    </xdr:to>
    <xdr:sp>
      <xdr:nvSpPr>
        <xdr:cNvPr id="2" name="テキスト ボックス 102"/>
        <xdr:cNvSpPr txBox="1">
          <a:spLocks noChangeArrowheads="1"/>
        </xdr:cNvSpPr>
      </xdr:nvSpPr>
      <xdr:spPr>
        <a:xfrm>
          <a:off x="1295400" y="16563975"/>
          <a:ext cx="6772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ギガらくＷｉ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‐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Ｆｉサポートセンター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（年中無休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9:00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21:00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）</a:t>
          </a:r>
        </a:p>
      </xdr:txBody>
    </xdr:sp>
    <xdr:clientData/>
  </xdr:twoCellAnchor>
  <xdr:twoCellAnchor>
    <xdr:from>
      <xdr:col>8</xdr:col>
      <xdr:colOff>9525</xdr:colOff>
      <xdr:row>81</xdr:row>
      <xdr:rowOff>114300</xdr:rowOff>
    </xdr:from>
    <xdr:to>
      <xdr:col>51</xdr:col>
      <xdr:colOff>85725</xdr:colOff>
      <xdr:row>84</xdr:row>
      <xdr:rowOff>28575</xdr:rowOff>
    </xdr:to>
    <xdr:sp>
      <xdr:nvSpPr>
        <xdr:cNvPr id="3" name="テキスト ボックス 101"/>
        <xdr:cNvSpPr txBox="1">
          <a:spLocks noChangeArrowheads="1"/>
        </xdr:cNvSpPr>
      </xdr:nvSpPr>
      <xdr:spPr>
        <a:xfrm>
          <a:off x="1304925" y="16906875"/>
          <a:ext cx="7038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gigaraku-support@east.ntt.co.jp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15</xdr:row>
      <xdr:rowOff>76200</xdr:rowOff>
    </xdr:from>
    <xdr:to>
      <xdr:col>29</xdr:col>
      <xdr:colOff>142875</xdr:colOff>
      <xdr:row>15</xdr:row>
      <xdr:rowOff>390525</xdr:rowOff>
    </xdr:to>
    <xdr:sp>
      <xdr:nvSpPr>
        <xdr:cNvPr id="1" name="右矢印 1"/>
        <xdr:cNvSpPr>
          <a:spLocks/>
        </xdr:cNvSpPr>
      </xdr:nvSpPr>
      <xdr:spPr>
        <a:xfrm>
          <a:off x="4267200" y="3219450"/>
          <a:ext cx="571500" cy="314325"/>
        </a:xfrm>
        <a:prstGeom prst="rightArrow">
          <a:avLst>
            <a:gd name="adj" fmla="val 24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16</xdr:row>
      <xdr:rowOff>0</xdr:rowOff>
    </xdr:from>
    <xdr:to>
      <xdr:col>29</xdr:col>
      <xdr:colOff>38100</xdr:colOff>
      <xdr:row>34</xdr:row>
      <xdr:rowOff>9525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4295775" y="3552825"/>
          <a:ext cx="43815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変更項目のみ記入</a:t>
          </a:r>
        </a:p>
      </xdr:txBody>
    </xdr:sp>
    <xdr:clientData/>
  </xdr:twoCellAnchor>
  <xdr:twoCellAnchor>
    <xdr:from>
      <xdr:col>26</xdr:col>
      <xdr:colOff>57150</xdr:colOff>
      <xdr:row>65</xdr:row>
      <xdr:rowOff>57150</xdr:rowOff>
    </xdr:from>
    <xdr:to>
      <xdr:col>29</xdr:col>
      <xdr:colOff>142875</xdr:colOff>
      <xdr:row>65</xdr:row>
      <xdr:rowOff>390525</xdr:rowOff>
    </xdr:to>
    <xdr:sp>
      <xdr:nvSpPr>
        <xdr:cNvPr id="3" name="右矢印 4"/>
        <xdr:cNvSpPr>
          <a:spLocks/>
        </xdr:cNvSpPr>
      </xdr:nvSpPr>
      <xdr:spPr>
        <a:xfrm>
          <a:off x="4267200" y="12506325"/>
          <a:ext cx="571500" cy="333375"/>
        </a:xfrm>
        <a:prstGeom prst="rightArrow">
          <a:avLst>
            <a:gd name="adj" fmla="val 24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66</xdr:row>
      <xdr:rowOff>9525</xdr:rowOff>
    </xdr:from>
    <xdr:to>
      <xdr:col>29</xdr:col>
      <xdr:colOff>38100</xdr:colOff>
      <xdr:row>84</xdr:row>
      <xdr:rowOff>152400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4295775" y="12868275"/>
          <a:ext cx="43815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変更項目のみ記入</a:t>
          </a:r>
        </a:p>
      </xdr:txBody>
    </xdr:sp>
    <xdr:clientData/>
  </xdr:twoCellAnchor>
  <xdr:twoCellAnchor>
    <xdr:from>
      <xdr:col>1</xdr:col>
      <xdr:colOff>142875</xdr:colOff>
      <xdr:row>90</xdr:row>
      <xdr:rowOff>114300</xdr:rowOff>
    </xdr:from>
    <xdr:to>
      <xdr:col>6</xdr:col>
      <xdr:colOff>9525</xdr:colOff>
      <xdr:row>92</xdr:row>
      <xdr:rowOff>123825</xdr:rowOff>
    </xdr:to>
    <xdr:sp>
      <xdr:nvSpPr>
        <xdr:cNvPr id="5" name="正方形/長方形 5"/>
        <xdr:cNvSpPr>
          <a:spLocks/>
        </xdr:cNvSpPr>
      </xdr:nvSpPr>
      <xdr:spPr>
        <a:xfrm>
          <a:off x="304800" y="17316450"/>
          <a:ext cx="676275" cy="371475"/>
        </a:xfrm>
        <a:prstGeom prst="rect">
          <a:avLst/>
        </a:prstGeom>
        <a:solidFill>
          <a:srgbClr val="6699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送付先</a:t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48</xdr:col>
      <xdr:colOff>142875</xdr:colOff>
      <xdr:row>94</xdr:row>
      <xdr:rowOff>104775</xdr:rowOff>
    </xdr:to>
    <xdr:sp>
      <xdr:nvSpPr>
        <xdr:cNvPr id="6" name="テキスト ボックス 102"/>
        <xdr:cNvSpPr txBox="1">
          <a:spLocks noChangeArrowheads="1"/>
        </xdr:cNvSpPr>
      </xdr:nvSpPr>
      <xdr:spPr>
        <a:xfrm>
          <a:off x="1133475" y="17564100"/>
          <a:ext cx="6781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ギガらくＷｉ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‐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Ｆｉサポートセンター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（年中無休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9:00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21:00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）</a:t>
          </a:r>
        </a:p>
      </xdr:txBody>
    </xdr:sp>
    <xdr:clientData/>
  </xdr:twoCellAnchor>
  <xdr:twoCellAnchor>
    <xdr:from>
      <xdr:col>7</xdr:col>
      <xdr:colOff>0</xdr:colOff>
      <xdr:row>94</xdr:row>
      <xdr:rowOff>38100</xdr:rowOff>
    </xdr:from>
    <xdr:to>
      <xdr:col>50</xdr:col>
      <xdr:colOff>85725</xdr:colOff>
      <xdr:row>97</xdr:row>
      <xdr:rowOff>38100</xdr:rowOff>
    </xdr:to>
    <xdr:sp>
      <xdr:nvSpPr>
        <xdr:cNvPr id="7" name="テキスト ボックス 101"/>
        <xdr:cNvSpPr txBox="1">
          <a:spLocks noChangeArrowheads="1"/>
        </xdr:cNvSpPr>
      </xdr:nvSpPr>
      <xdr:spPr>
        <a:xfrm>
          <a:off x="1133475" y="17983200"/>
          <a:ext cx="704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gigaraku-support@east.ntt.co.jp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15</xdr:row>
      <xdr:rowOff>76200</xdr:rowOff>
    </xdr:from>
    <xdr:to>
      <xdr:col>29</xdr:col>
      <xdr:colOff>142875</xdr:colOff>
      <xdr:row>16</xdr:row>
      <xdr:rowOff>0</xdr:rowOff>
    </xdr:to>
    <xdr:sp>
      <xdr:nvSpPr>
        <xdr:cNvPr id="1" name="右矢印 1"/>
        <xdr:cNvSpPr>
          <a:spLocks/>
        </xdr:cNvSpPr>
      </xdr:nvSpPr>
      <xdr:spPr>
        <a:xfrm>
          <a:off x="4267200" y="3009900"/>
          <a:ext cx="571500" cy="333375"/>
        </a:xfrm>
        <a:prstGeom prst="rightArrow">
          <a:avLst>
            <a:gd name="adj" fmla="val 24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16</xdr:row>
      <xdr:rowOff>0</xdr:rowOff>
    </xdr:from>
    <xdr:to>
      <xdr:col>29</xdr:col>
      <xdr:colOff>38100</xdr:colOff>
      <xdr:row>34</xdr:row>
      <xdr:rowOff>9525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4295775" y="3343275"/>
          <a:ext cx="43815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変更項目のみ記入</a:t>
          </a:r>
        </a:p>
      </xdr:txBody>
    </xdr:sp>
    <xdr:clientData/>
  </xdr:twoCellAnchor>
  <xdr:twoCellAnchor>
    <xdr:from>
      <xdr:col>26</xdr:col>
      <xdr:colOff>57150</xdr:colOff>
      <xdr:row>65</xdr:row>
      <xdr:rowOff>57150</xdr:rowOff>
    </xdr:from>
    <xdr:to>
      <xdr:col>29</xdr:col>
      <xdr:colOff>142875</xdr:colOff>
      <xdr:row>66</xdr:row>
      <xdr:rowOff>0</xdr:rowOff>
    </xdr:to>
    <xdr:sp>
      <xdr:nvSpPr>
        <xdr:cNvPr id="3" name="右矢印 3"/>
        <xdr:cNvSpPr>
          <a:spLocks/>
        </xdr:cNvSpPr>
      </xdr:nvSpPr>
      <xdr:spPr>
        <a:xfrm>
          <a:off x="4267200" y="12296775"/>
          <a:ext cx="571500" cy="352425"/>
        </a:xfrm>
        <a:prstGeom prst="rightArrow">
          <a:avLst>
            <a:gd name="adj" fmla="val 24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66</xdr:row>
      <xdr:rowOff>9525</xdr:rowOff>
    </xdr:from>
    <xdr:to>
      <xdr:col>29</xdr:col>
      <xdr:colOff>38100</xdr:colOff>
      <xdr:row>84</xdr:row>
      <xdr:rowOff>152400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4295775" y="12658725"/>
          <a:ext cx="43815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変更項目のみ記入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36</xdr:row>
      <xdr:rowOff>0</xdr:rowOff>
    </xdr:from>
    <xdr:to>
      <xdr:col>7</xdr:col>
      <xdr:colOff>28575</xdr:colOff>
      <xdr:row>37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485775" y="9991725"/>
          <a:ext cx="676275" cy="371475"/>
        </a:xfrm>
        <a:prstGeom prst="rect">
          <a:avLst/>
        </a:prstGeom>
        <a:solidFill>
          <a:srgbClr val="6699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送付先</a:t>
          </a:r>
        </a:p>
      </xdr:txBody>
    </xdr:sp>
    <xdr:clientData/>
  </xdr:twoCellAnchor>
  <xdr:twoCellAnchor>
    <xdr:from>
      <xdr:col>8</xdr:col>
      <xdr:colOff>28575</xdr:colOff>
      <xdr:row>36</xdr:row>
      <xdr:rowOff>19050</xdr:rowOff>
    </xdr:from>
    <xdr:to>
      <xdr:col>50</xdr:col>
      <xdr:colOff>9525</xdr:colOff>
      <xdr:row>38</xdr:row>
      <xdr:rowOff>123825</xdr:rowOff>
    </xdr:to>
    <xdr:sp>
      <xdr:nvSpPr>
        <xdr:cNvPr id="2" name="テキスト ボックス 102"/>
        <xdr:cNvSpPr txBox="1">
          <a:spLocks noChangeArrowheads="1"/>
        </xdr:cNvSpPr>
      </xdr:nvSpPr>
      <xdr:spPr>
        <a:xfrm>
          <a:off x="1323975" y="10010775"/>
          <a:ext cx="6781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ギガらくＷｉ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‐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Ｆｉサポートセンター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（年中無休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9:00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21:00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）</a:t>
          </a:r>
        </a:p>
      </xdr:txBody>
    </xdr:sp>
    <xdr:clientData/>
  </xdr:twoCellAnchor>
  <xdr:twoCellAnchor>
    <xdr:from>
      <xdr:col>7</xdr:col>
      <xdr:colOff>28575</xdr:colOff>
      <xdr:row>38</xdr:row>
      <xdr:rowOff>76200</xdr:rowOff>
    </xdr:from>
    <xdr:to>
      <xdr:col>50</xdr:col>
      <xdr:colOff>133350</xdr:colOff>
      <xdr:row>41</xdr:row>
      <xdr:rowOff>76200</xdr:rowOff>
    </xdr:to>
    <xdr:sp>
      <xdr:nvSpPr>
        <xdr:cNvPr id="3" name="テキスト ボックス 101"/>
        <xdr:cNvSpPr txBox="1">
          <a:spLocks noChangeArrowheads="1"/>
        </xdr:cNvSpPr>
      </xdr:nvSpPr>
      <xdr:spPr>
        <a:xfrm>
          <a:off x="1162050" y="10448925"/>
          <a:ext cx="7067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gigaraku-support@east.ntt.co.jp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22</xdr:row>
      <xdr:rowOff>76200</xdr:rowOff>
    </xdr:from>
    <xdr:to>
      <xdr:col>29</xdr:col>
      <xdr:colOff>142875</xdr:colOff>
      <xdr:row>23</xdr:row>
      <xdr:rowOff>0</xdr:rowOff>
    </xdr:to>
    <xdr:sp>
      <xdr:nvSpPr>
        <xdr:cNvPr id="1" name="右矢印 1"/>
        <xdr:cNvSpPr>
          <a:spLocks/>
        </xdr:cNvSpPr>
      </xdr:nvSpPr>
      <xdr:spPr>
        <a:xfrm>
          <a:off x="4267200" y="5191125"/>
          <a:ext cx="571500" cy="333375"/>
        </a:xfrm>
        <a:prstGeom prst="rightArrow">
          <a:avLst>
            <a:gd name="adj" fmla="val 24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23</xdr:row>
      <xdr:rowOff>0</xdr:rowOff>
    </xdr:from>
    <xdr:to>
      <xdr:col>29</xdr:col>
      <xdr:colOff>38100</xdr:colOff>
      <xdr:row>35</xdr:row>
      <xdr:rowOff>152400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4295775" y="5524500"/>
          <a:ext cx="438150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変更項目のみ記入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6</xdr:col>
      <xdr:colOff>28575</xdr:colOff>
      <xdr:row>36</xdr:row>
      <xdr:rowOff>171450</xdr:rowOff>
    </xdr:to>
    <xdr:sp>
      <xdr:nvSpPr>
        <xdr:cNvPr id="3" name="正方形/長方形 3"/>
        <xdr:cNvSpPr>
          <a:spLocks/>
        </xdr:cNvSpPr>
      </xdr:nvSpPr>
      <xdr:spPr>
        <a:xfrm>
          <a:off x="323850" y="7677150"/>
          <a:ext cx="676275" cy="342900"/>
        </a:xfrm>
        <a:prstGeom prst="rect">
          <a:avLst/>
        </a:prstGeom>
        <a:solidFill>
          <a:srgbClr val="6699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送付先</a:t>
          </a:r>
        </a:p>
      </xdr:txBody>
    </xdr:sp>
    <xdr:clientData/>
  </xdr:twoCellAnchor>
  <xdr:twoCellAnchor>
    <xdr:from>
      <xdr:col>6</xdr:col>
      <xdr:colOff>104775</xdr:colOff>
      <xdr:row>36</xdr:row>
      <xdr:rowOff>9525</xdr:rowOff>
    </xdr:from>
    <xdr:to>
      <xdr:col>48</xdr:col>
      <xdr:colOff>85725</xdr:colOff>
      <xdr:row>38</xdr:row>
      <xdr:rowOff>123825</xdr:rowOff>
    </xdr:to>
    <xdr:sp>
      <xdr:nvSpPr>
        <xdr:cNvPr id="4" name="テキスト ボックス 102"/>
        <xdr:cNvSpPr txBox="1">
          <a:spLocks noChangeArrowheads="1"/>
        </xdr:cNvSpPr>
      </xdr:nvSpPr>
      <xdr:spPr>
        <a:xfrm>
          <a:off x="1076325" y="7858125"/>
          <a:ext cx="6781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ギガらくＷｉ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‐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Ｆｉサポートセンター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（年中無休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9:00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21:00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）</a:t>
          </a:r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49</xdr:col>
      <xdr:colOff>133350</xdr:colOff>
      <xdr:row>41</xdr:row>
      <xdr:rowOff>19050</xdr:rowOff>
    </xdr:to>
    <xdr:sp>
      <xdr:nvSpPr>
        <xdr:cNvPr id="5" name="テキスト ボックス 101"/>
        <xdr:cNvSpPr txBox="1">
          <a:spLocks noChangeArrowheads="1"/>
        </xdr:cNvSpPr>
      </xdr:nvSpPr>
      <xdr:spPr>
        <a:xfrm>
          <a:off x="1028700" y="8258175"/>
          <a:ext cx="7038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gigaraku-support@east.ntt.co.jp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79"/>
  <sheetViews>
    <sheetView tabSelected="1" view="pageBreakPreview" zoomScale="85" zoomScaleNormal="85" zoomScaleSheetLayoutView="85" zoomScalePageLayoutView="0" workbookViewId="0" topLeftCell="A1">
      <selection activeCell="B2" sqref="B2:BA5"/>
    </sheetView>
  </sheetViews>
  <sheetFormatPr defaultColWidth="2.57421875" defaultRowHeight="15"/>
  <cols>
    <col min="1" max="16384" width="2.421875" style="3" customWidth="1"/>
  </cols>
  <sheetData>
    <row r="1" s="1" customFormat="1" ht="11.25"/>
    <row r="2" spans="2:53" s="1" customFormat="1" ht="11.25">
      <c r="B2" s="172" t="s">
        <v>152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</row>
    <row r="3" spans="2:53" s="1" customFormat="1" ht="11.25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</row>
    <row r="4" spans="2:53" s="1" customFormat="1" ht="11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</row>
    <row r="5" spans="2:53" s="1" customFormat="1" ht="12" thickBot="1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</row>
    <row r="6" spans="16:52" ht="29.25" customHeight="1" thickBot="1" thickTop="1">
      <c r="P6" s="198" t="s">
        <v>179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200"/>
      <c r="AF6" s="192" t="s">
        <v>125</v>
      </c>
      <c r="AG6" s="192"/>
      <c r="AH6" s="192"/>
      <c r="AI6" s="99"/>
      <c r="AJ6" s="192" t="s">
        <v>126</v>
      </c>
      <c r="AK6" s="192"/>
      <c r="AL6" s="192"/>
      <c r="AM6" s="191"/>
      <c r="AN6" s="191"/>
      <c r="AO6" s="191"/>
      <c r="AP6" s="191"/>
      <c r="AQ6" s="191"/>
      <c r="AR6" s="100" t="s">
        <v>153</v>
      </c>
      <c r="AS6" s="191"/>
      <c r="AT6" s="191"/>
      <c r="AU6" s="191"/>
      <c r="AV6" s="100" t="s">
        <v>154</v>
      </c>
      <c r="AW6" s="191"/>
      <c r="AX6" s="191"/>
      <c r="AY6" s="191"/>
      <c r="AZ6" s="100" t="s">
        <v>155</v>
      </c>
    </row>
    <row r="7" spans="2:53" s="1" customFormat="1" ht="20.25" thickBot="1" thickTop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196" t="s">
        <v>358</v>
      </c>
      <c r="AT7" s="196"/>
      <c r="AU7" s="196"/>
      <c r="AV7" s="196"/>
      <c r="AW7" s="196"/>
      <c r="AX7" s="196"/>
      <c r="AY7" s="196"/>
      <c r="AZ7" s="196"/>
      <c r="BA7" s="196"/>
    </row>
    <row r="8" spans="2:53" ht="13.5">
      <c r="B8" s="174" t="s">
        <v>127</v>
      </c>
      <c r="C8" s="175"/>
      <c r="D8" s="175"/>
      <c r="E8" s="175"/>
      <c r="F8" s="175"/>
      <c r="G8" s="175"/>
      <c r="H8" s="175"/>
      <c r="I8" s="176"/>
      <c r="J8" s="180" t="s">
        <v>128</v>
      </c>
      <c r="K8" s="181"/>
      <c r="L8" s="181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3"/>
    </row>
    <row r="9" spans="2:53" ht="30" customHeight="1">
      <c r="B9" s="177"/>
      <c r="C9" s="178"/>
      <c r="D9" s="178"/>
      <c r="E9" s="178"/>
      <c r="F9" s="178"/>
      <c r="G9" s="178"/>
      <c r="H9" s="178"/>
      <c r="I9" s="179"/>
      <c r="J9" s="184"/>
      <c r="K9" s="185"/>
      <c r="L9" s="185"/>
      <c r="M9" s="185"/>
      <c r="N9" s="185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7"/>
    </row>
    <row r="10" spans="2:53" ht="30" customHeight="1">
      <c r="B10" s="188" t="s">
        <v>129</v>
      </c>
      <c r="C10" s="189"/>
      <c r="D10" s="189"/>
      <c r="E10" s="189"/>
      <c r="F10" s="189"/>
      <c r="G10" s="189"/>
      <c r="H10" s="189"/>
      <c r="I10" s="190"/>
      <c r="J10" s="193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5"/>
    </row>
    <row r="11" spans="2:53" ht="30" customHeight="1" thickBot="1">
      <c r="B11" s="153" t="s">
        <v>130</v>
      </c>
      <c r="C11" s="154"/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97" t="s">
        <v>131</v>
      </c>
      <c r="O11" s="197"/>
      <c r="P11" s="197"/>
      <c r="Q11" s="197"/>
      <c r="R11" s="169"/>
      <c r="S11" s="169"/>
      <c r="T11" s="169"/>
      <c r="U11" s="169"/>
      <c r="V11" s="201" t="s">
        <v>132</v>
      </c>
      <c r="W11" s="201"/>
      <c r="X11" s="201"/>
      <c r="Y11" s="201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202"/>
    </row>
    <row r="12" spans="2:5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7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2:53" ht="18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s="1" customFormat="1" ht="6.75" customHeight="1">
      <c r="B14" s="157" t="s">
        <v>133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9"/>
    </row>
    <row r="15" spans="2:53" s="1" customFormat="1" ht="6.75" customHeight="1">
      <c r="B15" s="160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2"/>
    </row>
    <row r="16" spans="2:53" s="1" customFormat="1" ht="6.75" customHeight="1"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2"/>
    </row>
    <row r="17" spans="2:53" s="1" customFormat="1" ht="6.75" customHeight="1" thickBot="1"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5"/>
    </row>
    <row r="18" spans="2:53" ht="8.25" customHeight="1" thickBo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2:53" s="1" customFormat="1" ht="12.75" customHeight="1">
      <c r="B19" s="107"/>
      <c r="C19" s="108"/>
      <c r="D19" s="108"/>
      <c r="E19" s="108"/>
      <c r="F19" s="108"/>
      <c r="G19" s="166" t="s">
        <v>172</v>
      </c>
      <c r="H19" s="167"/>
      <c r="I19" s="168"/>
      <c r="J19" s="231">
        <f>フリガナ①!AQ4</f>
      </c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3"/>
    </row>
    <row r="20" spans="2:53" s="1" customFormat="1" ht="30" customHeight="1" thickBot="1">
      <c r="B20" s="212" t="s">
        <v>173</v>
      </c>
      <c r="C20" s="213"/>
      <c r="D20" s="213"/>
      <c r="E20" s="213"/>
      <c r="F20" s="213"/>
      <c r="G20" s="213"/>
      <c r="H20" s="213"/>
      <c r="I20" s="214"/>
      <c r="J20" s="237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9"/>
    </row>
    <row r="21" spans="2:53" s="1" customFormat="1" ht="12.75" customHeight="1">
      <c r="B21" s="107"/>
      <c r="C21" s="108"/>
      <c r="D21" s="108"/>
      <c r="E21" s="108"/>
      <c r="F21" s="108"/>
      <c r="G21" s="166" t="s">
        <v>168</v>
      </c>
      <c r="H21" s="167"/>
      <c r="I21" s="168"/>
      <c r="J21" s="215">
        <f>フリガナ①!AQ8</f>
      </c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6"/>
    </row>
    <row r="22" spans="2:53" s="1" customFormat="1" ht="30" customHeight="1">
      <c r="B22" s="212" t="s">
        <v>192</v>
      </c>
      <c r="C22" s="213"/>
      <c r="D22" s="213"/>
      <c r="E22" s="213"/>
      <c r="F22" s="213"/>
      <c r="G22" s="213"/>
      <c r="H22" s="213"/>
      <c r="I22" s="214"/>
      <c r="J22" s="237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9"/>
    </row>
    <row r="23" spans="2:53" s="1" customFormat="1" ht="25.5" customHeight="1" thickBot="1">
      <c r="B23" s="217"/>
      <c r="C23" s="218"/>
      <c r="D23" s="218"/>
      <c r="E23" s="218"/>
      <c r="F23" s="218"/>
      <c r="G23" s="218"/>
      <c r="H23" s="218"/>
      <c r="I23" s="219"/>
      <c r="J23" s="170" t="s">
        <v>360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254" t="s">
        <v>170</v>
      </c>
      <c r="AS23" s="254"/>
      <c r="AT23" s="254"/>
      <c r="AU23" s="254"/>
      <c r="AV23" s="254"/>
      <c r="AW23" s="254"/>
      <c r="AX23" s="254"/>
      <c r="AY23" s="254"/>
      <c r="AZ23" s="254"/>
      <c r="BA23" s="255"/>
    </row>
    <row r="24" spans="2:53" s="1" customFormat="1" ht="12.75" customHeight="1">
      <c r="B24" s="107"/>
      <c r="C24" s="108"/>
      <c r="D24" s="108"/>
      <c r="E24" s="108"/>
      <c r="F24" s="108"/>
      <c r="G24" s="166" t="s">
        <v>168</v>
      </c>
      <c r="H24" s="167"/>
      <c r="I24" s="168"/>
      <c r="J24" s="231">
        <f>フリガナ①!AQ12</f>
      </c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3"/>
    </row>
    <row r="25" spans="2:53" ht="30" customHeight="1">
      <c r="B25" s="212" t="s">
        <v>177</v>
      </c>
      <c r="C25" s="227"/>
      <c r="D25" s="227"/>
      <c r="E25" s="227"/>
      <c r="F25" s="227"/>
      <c r="G25" s="227"/>
      <c r="H25" s="227"/>
      <c r="I25" s="227"/>
      <c r="J25" s="237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9"/>
    </row>
    <row r="26" spans="2:53" ht="25.5" customHeight="1" thickBot="1">
      <c r="B26" s="228"/>
      <c r="C26" s="229"/>
      <c r="D26" s="229"/>
      <c r="E26" s="229"/>
      <c r="F26" s="229"/>
      <c r="G26" s="229"/>
      <c r="H26" s="229"/>
      <c r="I26" s="230"/>
      <c r="J26" s="170" t="s">
        <v>359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254" t="s">
        <v>170</v>
      </c>
      <c r="AS26" s="254"/>
      <c r="AT26" s="254"/>
      <c r="AU26" s="254"/>
      <c r="AV26" s="254"/>
      <c r="AW26" s="254"/>
      <c r="AX26" s="254"/>
      <c r="AY26" s="254"/>
      <c r="AZ26" s="254"/>
      <c r="BA26" s="255"/>
    </row>
    <row r="27" spans="2:53" ht="18" customHeight="1">
      <c r="B27" s="92"/>
      <c r="J27" s="9"/>
      <c r="K27" s="9"/>
      <c r="L27" s="9"/>
      <c r="M27" s="9"/>
      <c r="N27" s="9"/>
      <c r="O27" s="12"/>
      <c r="P27" s="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2:53" ht="18" customHeight="1" thickBot="1">
      <c r="B28" s="92"/>
      <c r="J28" s="9"/>
      <c r="K28" s="9"/>
      <c r="L28" s="9"/>
      <c r="M28" s="9"/>
      <c r="N28" s="9"/>
      <c r="O28" s="12"/>
      <c r="P28" s="9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2:53" s="1" customFormat="1" ht="6.75" customHeight="1">
      <c r="B29" s="157" t="s">
        <v>134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9"/>
    </row>
    <row r="30" spans="2:53" s="1" customFormat="1" ht="6.75" customHeight="1"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</row>
    <row r="31" spans="2:53" s="1" customFormat="1" ht="6.75" customHeight="1"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</row>
    <row r="32" spans="2:53" s="1" customFormat="1" ht="6.75" customHeight="1" thickBot="1"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5"/>
    </row>
    <row r="33" spans="2:53" ht="8.25" customHeight="1" thickBo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2:53" s="1" customFormat="1" ht="12.75" customHeight="1">
      <c r="B34" s="107"/>
      <c r="C34" s="108"/>
      <c r="D34" s="108"/>
      <c r="E34" s="108"/>
      <c r="F34" s="108"/>
      <c r="G34" s="166" t="s">
        <v>168</v>
      </c>
      <c r="H34" s="167"/>
      <c r="I34" s="168"/>
      <c r="J34" s="215">
        <f>フリガナ①!AQ16</f>
      </c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6"/>
    </row>
    <row r="35" spans="2:53" s="1" customFormat="1" ht="30" customHeight="1">
      <c r="B35" s="212" t="s">
        <v>191</v>
      </c>
      <c r="C35" s="213"/>
      <c r="D35" s="213"/>
      <c r="E35" s="213"/>
      <c r="F35" s="213"/>
      <c r="G35" s="213"/>
      <c r="H35" s="213"/>
      <c r="I35" s="214"/>
      <c r="J35" s="237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9"/>
    </row>
    <row r="36" spans="2:53" s="1" customFormat="1" ht="25.5" customHeight="1" thickBot="1">
      <c r="B36" s="217"/>
      <c r="C36" s="218"/>
      <c r="D36" s="218"/>
      <c r="E36" s="218"/>
      <c r="F36" s="218"/>
      <c r="G36" s="218"/>
      <c r="H36" s="218"/>
      <c r="I36" s="219"/>
      <c r="J36" s="170" t="s">
        <v>359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254" t="s">
        <v>170</v>
      </c>
      <c r="AS36" s="254"/>
      <c r="AT36" s="254"/>
      <c r="AU36" s="254"/>
      <c r="AV36" s="254"/>
      <c r="AW36" s="254"/>
      <c r="AX36" s="254"/>
      <c r="AY36" s="254"/>
      <c r="AZ36" s="254"/>
      <c r="BA36" s="255"/>
    </row>
    <row r="37" spans="2:53" s="1" customFormat="1" ht="12.75" customHeight="1">
      <c r="B37" s="107"/>
      <c r="C37" s="108"/>
      <c r="D37" s="108"/>
      <c r="E37" s="108"/>
      <c r="F37" s="108"/>
      <c r="G37" s="166" t="s">
        <v>169</v>
      </c>
      <c r="H37" s="167"/>
      <c r="I37" s="168"/>
      <c r="J37" s="231">
        <f>フリガナ①!AQ20</f>
      </c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3"/>
    </row>
    <row r="38" spans="2:53" ht="30" customHeight="1">
      <c r="B38" s="212" t="s">
        <v>177</v>
      </c>
      <c r="C38" s="227"/>
      <c r="D38" s="227"/>
      <c r="E38" s="227"/>
      <c r="F38" s="227"/>
      <c r="G38" s="227"/>
      <c r="H38" s="227"/>
      <c r="I38" s="227"/>
      <c r="J38" s="237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9"/>
    </row>
    <row r="39" spans="2:53" ht="25.5" customHeight="1" thickBot="1">
      <c r="B39" s="228"/>
      <c r="C39" s="229"/>
      <c r="D39" s="229"/>
      <c r="E39" s="229"/>
      <c r="F39" s="229"/>
      <c r="G39" s="229"/>
      <c r="H39" s="229"/>
      <c r="I39" s="230"/>
      <c r="J39" s="170" t="s">
        <v>359</v>
      </c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259" t="s">
        <v>170</v>
      </c>
      <c r="AS39" s="259"/>
      <c r="AT39" s="259"/>
      <c r="AU39" s="259"/>
      <c r="AV39" s="259"/>
      <c r="AW39" s="259"/>
      <c r="AX39" s="259"/>
      <c r="AY39" s="259"/>
      <c r="AZ39" s="259"/>
      <c r="BA39" s="260"/>
    </row>
    <row r="40" spans="2:53" ht="24" customHeight="1" thickBot="1">
      <c r="B40" s="271" t="s">
        <v>135</v>
      </c>
      <c r="C40" s="272"/>
      <c r="D40" s="272"/>
      <c r="E40" s="272"/>
      <c r="F40" s="272"/>
      <c r="G40" s="272"/>
      <c r="H40" s="272"/>
      <c r="I40" s="273"/>
      <c r="J40" s="261" t="s">
        <v>183</v>
      </c>
      <c r="K40" s="261"/>
      <c r="L40" s="261"/>
      <c r="M40" s="252" t="s">
        <v>136</v>
      </c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3"/>
    </row>
    <row r="41" spans="2:53" ht="13.5" customHeight="1">
      <c r="B41" s="92" t="s">
        <v>361</v>
      </c>
      <c r="J41" s="9"/>
      <c r="K41" s="9"/>
      <c r="L41" s="9"/>
      <c r="M41" s="9"/>
      <c r="N41" s="9"/>
      <c r="O41" s="12"/>
      <c r="P41" s="9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2:53" ht="13.5" customHeight="1">
      <c r="B42" s="92" t="s">
        <v>362</v>
      </c>
      <c r="J42" s="9"/>
      <c r="K42" s="9"/>
      <c r="L42" s="9"/>
      <c r="M42" s="9"/>
      <c r="N42" s="9"/>
      <c r="O42" s="12"/>
      <c r="P42" s="9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2:53" ht="18" customHeight="1">
      <c r="B43" s="92"/>
      <c r="J43" s="9"/>
      <c r="K43" s="9"/>
      <c r="L43" s="9"/>
      <c r="M43" s="9"/>
      <c r="N43" s="9"/>
      <c r="O43" s="12"/>
      <c r="P43" s="9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2:53" ht="18" customHeight="1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2:53" s="1" customFormat="1" ht="6.75" customHeight="1">
      <c r="B45" s="157" t="s">
        <v>137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9"/>
    </row>
    <row r="46" spans="2:53" s="1" customFormat="1" ht="6.75" customHeight="1"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2"/>
    </row>
    <row r="47" spans="2:53" s="1" customFormat="1" ht="6.75" customHeight="1"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2"/>
    </row>
    <row r="48" spans="2:53" s="1" customFormat="1" ht="6.75" customHeight="1" thickBot="1"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5"/>
    </row>
    <row r="49" spans="2:53" ht="8.25" customHeight="1" thickBo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s="1" customFormat="1" ht="12.75" customHeight="1">
      <c r="B50" s="107"/>
      <c r="C50" s="108"/>
      <c r="D50" s="108"/>
      <c r="E50" s="108"/>
      <c r="F50" s="108"/>
      <c r="G50" s="166" t="s">
        <v>174</v>
      </c>
      <c r="H50" s="167"/>
      <c r="I50" s="168"/>
      <c r="J50" s="215">
        <f>フリガナ①!AQ24</f>
      </c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6"/>
    </row>
    <row r="51" spans="2:53" s="1" customFormat="1" ht="30" customHeight="1" thickBot="1">
      <c r="B51" s="217" t="s">
        <v>171</v>
      </c>
      <c r="C51" s="218"/>
      <c r="D51" s="218"/>
      <c r="E51" s="218"/>
      <c r="F51" s="218"/>
      <c r="G51" s="218"/>
      <c r="H51" s="218"/>
      <c r="I51" s="219"/>
      <c r="J51" s="256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8"/>
    </row>
    <row r="52" spans="2:53" s="1" customFormat="1" ht="18" customHeight="1">
      <c r="B52" s="93"/>
      <c r="C52" s="93"/>
      <c r="D52" s="93"/>
      <c r="E52" s="93"/>
      <c r="F52" s="93"/>
      <c r="G52" s="93"/>
      <c r="H52" s="93"/>
      <c r="I52" s="93"/>
      <c r="J52" s="13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94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0:53" ht="18" customHeight="1" thickBot="1">
      <c r="J53" s="9"/>
      <c r="K53" s="9"/>
      <c r="L53" s="9"/>
      <c r="M53" s="9"/>
      <c r="N53" s="9"/>
      <c r="O53" s="12"/>
      <c r="P53" s="9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2:53" s="1" customFormat="1" ht="6.75" customHeight="1">
      <c r="B54" s="157" t="s">
        <v>138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9"/>
    </row>
    <row r="55" spans="2:53" s="1" customFormat="1" ht="6.75" customHeight="1">
      <c r="B55" s="16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2"/>
    </row>
    <row r="56" spans="2:53" s="1" customFormat="1" ht="6.75" customHeight="1"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2"/>
    </row>
    <row r="57" spans="2:53" s="1" customFormat="1" ht="6.75" customHeight="1" thickBot="1">
      <c r="B57" s="163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5"/>
    </row>
    <row r="58" spans="2:53" ht="8.25" customHeight="1" thickBo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s="1" customFormat="1" ht="12.75" customHeight="1">
      <c r="B59" s="107"/>
      <c r="C59" s="108"/>
      <c r="D59" s="108"/>
      <c r="E59" s="108"/>
      <c r="F59" s="108"/>
      <c r="G59" s="166" t="s">
        <v>172</v>
      </c>
      <c r="H59" s="167"/>
      <c r="I59" s="168"/>
      <c r="J59" s="215">
        <f>フリガナ①!AQ28</f>
      </c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6"/>
    </row>
    <row r="60" spans="2:53" s="1" customFormat="1" ht="30" customHeight="1" thickBot="1">
      <c r="B60" s="217" t="s">
        <v>175</v>
      </c>
      <c r="C60" s="218"/>
      <c r="D60" s="218"/>
      <c r="E60" s="218"/>
      <c r="F60" s="218"/>
      <c r="G60" s="218"/>
      <c r="H60" s="218"/>
      <c r="I60" s="219"/>
      <c r="J60" s="256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8"/>
    </row>
    <row r="61" spans="2:53" s="1" customFormat="1" ht="12.75" customHeight="1">
      <c r="B61" s="107"/>
      <c r="C61" s="108"/>
      <c r="D61" s="108"/>
      <c r="E61" s="108"/>
      <c r="F61" s="108"/>
      <c r="G61" s="166" t="s">
        <v>165</v>
      </c>
      <c r="H61" s="167"/>
      <c r="I61" s="168"/>
      <c r="J61" s="232">
        <f>フリガナ①!AQ32</f>
      </c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3"/>
    </row>
    <row r="62" spans="2:53" ht="30" customHeight="1">
      <c r="B62" s="212" t="s">
        <v>178</v>
      </c>
      <c r="C62" s="227"/>
      <c r="D62" s="227"/>
      <c r="E62" s="227"/>
      <c r="F62" s="227"/>
      <c r="G62" s="227"/>
      <c r="H62" s="227"/>
      <c r="I62" s="227"/>
      <c r="J62" s="237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9"/>
    </row>
    <row r="63" spans="2:53" ht="25.5" customHeight="1" thickBot="1">
      <c r="B63" s="228"/>
      <c r="C63" s="229"/>
      <c r="D63" s="229"/>
      <c r="E63" s="229"/>
      <c r="F63" s="229"/>
      <c r="G63" s="229"/>
      <c r="H63" s="229"/>
      <c r="I63" s="230"/>
      <c r="J63" s="170" t="s">
        <v>359</v>
      </c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254" t="s">
        <v>170</v>
      </c>
      <c r="AS63" s="254"/>
      <c r="AT63" s="254"/>
      <c r="AU63" s="254"/>
      <c r="AV63" s="254"/>
      <c r="AW63" s="254"/>
      <c r="AX63" s="254"/>
      <c r="AY63" s="254"/>
      <c r="AZ63" s="254"/>
      <c r="BA63" s="255"/>
    </row>
    <row r="64" spans="10:53" ht="18" customHeight="1"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</row>
    <row r="65" ht="18" customHeight="1" thickBot="1"/>
    <row r="66" spans="2:53" s="1" customFormat="1" ht="6.75" customHeight="1">
      <c r="B66" s="157" t="s">
        <v>139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9"/>
    </row>
    <row r="67" spans="2:53" s="1" customFormat="1" ht="6.75" customHeight="1">
      <c r="B67" s="160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2"/>
    </row>
    <row r="68" spans="2:53" s="1" customFormat="1" ht="6.75" customHeight="1">
      <c r="B68" s="160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2"/>
    </row>
    <row r="69" spans="2:53" s="1" customFormat="1" ht="6.75" customHeight="1" thickBot="1">
      <c r="B69" s="163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5"/>
    </row>
    <row r="70" ht="8.25" customHeight="1" thickBot="1"/>
    <row r="71" spans="2:53" ht="13.5" customHeight="1">
      <c r="B71" s="174" t="s">
        <v>140</v>
      </c>
      <c r="C71" s="175"/>
      <c r="D71" s="175"/>
      <c r="E71" s="175"/>
      <c r="F71" s="175"/>
      <c r="G71" s="175"/>
      <c r="H71" s="175"/>
      <c r="I71" s="176"/>
      <c r="J71" s="262" t="s">
        <v>141</v>
      </c>
      <c r="K71" s="263"/>
      <c r="L71" s="263"/>
      <c r="M71" s="263"/>
      <c r="N71" s="263"/>
      <c r="O71" s="265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7"/>
    </row>
    <row r="72" spans="2:53" ht="13.5">
      <c r="B72" s="212"/>
      <c r="C72" s="213"/>
      <c r="D72" s="213"/>
      <c r="E72" s="213"/>
      <c r="F72" s="213"/>
      <c r="G72" s="213"/>
      <c r="H72" s="213"/>
      <c r="I72" s="214"/>
      <c r="J72" s="264"/>
      <c r="K72" s="249"/>
      <c r="L72" s="249"/>
      <c r="M72" s="249"/>
      <c r="N72" s="249"/>
      <c r="O72" s="268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70"/>
    </row>
    <row r="73" spans="2:53" ht="13.5" customHeight="1">
      <c r="B73" s="212"/>
      <c r="C73" s="213"/>
      <c r="D73" s="213"/>
      <c r="E73" s="213"/>
      <c r="F73" s="213"/>
      <c r="G73" s="213"/>
      <c r="H73" s="213"/>
      <c r="I73" s="214"/>
      <c r="J73" s="246" t="s">
        <v>142</v>
      </c>
      <c r="K73" s="247"/>
      <c r="L73" s="247"/>
      <c r="M73" s="247"/>
      <c r="N73" s="247"/>
      <c r="O73" s="250" t="s">
        <v>143</v>
      </c>
      <c r="P73" s="251"/>
      <c r="Q73" s="251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1"/>
      <c r="AG73" s="222" t="s">
        <v>144</v>
      </c>
      <c r="AH73" s="223"/>
      <c r="AI73" s="223"/>
      <c r="AJ73" s="223"/>
      <c r="AK73" s="223"/>
      <c r="AL73" s="224"/>
      <c r="AM73" s="203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5"/>
    </row>
    <row r="74" spans="2:53" ht="13.5" customHeight="1">
      <c r="B74" s="212"/>
      <c r="C74" s="213"/>
      <c r="D74" s="213"/>
      <c r="E74" s="213"/>
      <c r="F74" s="213"/>
      <c r="G74" s="213"/>
      <c r="H74" s="213"/>
      <c r="I74" s="214"/>
      <c r="J74" s="248"/>
      <c r="K74" s="248"/>
      <c r="L74" s="248"/>
      <c r="M74" s="248"/>
      <c r="N74" s="248"/>
      <c r="O74" s="240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2"/>
      <c r="AG74" s="225"/>
      <c r="AH74" s="213"/>
      <c r="AI74" s="213"/>
      <c r="AJ74" s="213"/>
      <c r="AK74" s="213"/>
      <c r="AL74" s="214"/>
      <c r="AM74" s="206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8"/>
    </row>
    <row r="75" spans="2:53" ht="13.5" customHeight="1">
      <c r="B75" s="177"/>
      <c r="C75" s="178"/>
      <c r="D75" s="178"/>
      <c r="E75" s="178"/>
      <c r="F75" s="178"/>
      <c r="G75" s="178"/>
      <c r="H75" s="178"/>
      <c r="I75" s="179"/>
      <c r="J75" s="249"/>
      <c r="K75" s="249"/>
      <c r="L75" s="249"/>
      <c r="M75" s="249"/>
      <c r="N75" s="249"/>
      <c r="O75" s="243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5"/>
      <c r="AG75" s="226"/>
      <c r="AH75" s="178"/>
      <c r="AI75" s="178"/>
      <c r="AJ75" s="178"/>
      <c r="AK75" s="178"/>
      <c r="AL75" s="179"/>
      <c r="AM75" s="209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1"/>
    </row>
    <row r="76" spans="2:53" ht="49.5" customHeight="1" thickBot="1">
      <c r="B76" s="217" t="s">
        <v>145</v>
      </c>
      <c r="C76" s="218"/>
      <c r="D76" s="218"/>
      <c r="E76" s="218"/>
      <c r="F76" s="218"/>
      <c r="G76" s="218"/>
      <c r="H76" s="218"/>
      <c r="I76" s="219"/>
      <c r="J76" s="234" t="s">
        <v>146</v>
      </c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6"/>
    </row>
    <row r="77" spans="2:53" ht="18" customHeight="1">
      <c r="B77" s="95"/>
      <c r="C77" s="95"/>
      <c r="D77" s="95"/>
      <c r="E77" s="95"/>
      <c r="F77" s="95"/>
      <c r="G77" s="95"/>
      <c r="H77" s="95"/>
      <c r="I77" s="95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ht="18" customHeight="1"/>
    <row r="79" ht="18.75">
      <c r="B79" s="96" t="s">
        <v>160</v>
      </c>
    </row>
  </sheetData>
  <sheetProtection password="EE55" sheet="1"/>
  <mergeCells count="81">
    <mergeCell ref="G19:I19"/>
    <mergeCell ref="B20:I20"/>
    <mergeCell ref="J20:BA20"/>
    <mergeCell ref="G50:I50"/>
    <mergeCell ref="J50:BA50"/>
    <mergeCell ref="B51:I51"/>
    <mergeCell ref="J71:N72"/>
    <mergeCell ref="O71:BA72"/>
    <mergeCell ref="J35:BA35"/>
    <mergeCell ref="B40:I40"/>
    <mergeCell ref="J24:BA24"/>
    <mergeCell ref="J23:AQ23"/>
    <mergeCell ref="B25:I26"/>
    <mergeCell ref="J25:BA25"/>
    <mergeCell ref="G37:I37"/>
    <mergeCell ref="B60:I60"/>
    <mergeCell ref="J60:BA60"/>
    <mergeCell ref="G59:I59"/>
    <mergeCell ref="G61:I61"/>
    <mergeCell ref="AR39:BA39"/>
    <mergeCell ref="G21:I21"/>
    <mergeCell ref="J40:L40"/>
    <mergeCell ref="B22:I23"/>
    <mergeCell ref="J22:BA22"/>
    <mergeCell ref="AR63:BA63"/>
    <mergeCell ref="J21:BA21"/>
    <mergeCell ref="J59:BA59"/>
    <mergeCell ref="J51:BA51"/>
    <mergeCell ref="B38:I39"/>
    <mergeCell ref="J61:BA61"/>
    <mergeCell ref="B29:BA32"/>
    <mergeCell ref="AR36:BA36"/>
    <mergeCell ref="B54:BA57"/>
    <mergeCell ref="AR23:BA23"/>
    <mergeCell ref="B76:I76"/>
    <mergeCell ref="J76:BA76"/>
    <mergeCell ref="J62:BA62"/>
    <mergeCell ref="G24:I24"/>
    <mergeCell ref="O74:AF75"/>
    <mergeCell ref="J73:N75"/>
    <mergeCell ref="O73:Q73"/>
    <mergeCell ref="J38:BA38"/>
    <mergeCell ref="M40:BA40"/>
    <mergeCell ref="J63:AQ63"/>
    <mergeCell ref="AM73:BA75"/>
    <mergeCell ref="B71:I75"/>
    <mergeCell ref="J34:BA34"/>
    <mergeCell ref="B35:I36"/>
    <mergeCell ref="B66:BA69"/>
    <mergeCell ref="R73:AF73"/>
    <mergeCell ref="AG73:AL75"/>
    <mergeCell ref="B62:I63"/>
    <mergeCell ref="J37:BA37"/>
    <mergeCell ref="J36:AQ36"/>
    <mergeCell ref="AM6:AQ6"/>
    <mergeCell ref="J10:BA10"/>
    <mergeCell ref="AS7:BA7"/>
    <mergeCell ref="N11:Q11"/>
    <mergeCell ref="P6:AC6"/>
    <mergeCell ref="V11:Y11"/>
    <mergeCell ref="Z11:BA11"/>
    <mergeCell ref="B2:BA5"/>
    <mergeCell ref="B8:I9"/>
    <mergeCell ref="J8:L8"/>
    <mergeCell ref="M8:BA8"/>
    <mergeCell ref="J9:BA9"/>
    <mergeCell ref="B10:I10"/>
    <mergeCell ref="AW6:AY6"/>
    <mergeCell ref="AJ6:AL6"/>
    <mergeCell ref="AF6:AH6"/>
    <mergeCell ref="AS6:AU6"/>
    <mergeCell ref="B11:I11"/>
    <mergeCell ref="J11:M11"/>
    <mergeCell ref="B45:BA48"/>
    <mergeCell ref="G34:I34"/>
    <mergeCell ref="R11:U11"/>
    <mergeCell ref="B14:BA17"/>
    <mergeCell ref="J39:AQ39"/>
    <mergeCell ref="J19:BA19"/>
    <mergeCell ref="J26:AQ26"/>
    <mergeCell ref="AR26:BA26"/>
  </mergeCells>
  <dataValidations count="8">
    <dataValidation type="list" allowBlank="1" showInputMessage="1" showErrorMessage="1" sqref="V11">
      <formula1>"市,区,郡"</formula1>
    </dataValidation>
    <dataValidation type="list" allowBlank="1" showInputMessage="1" showErrorMessage="1" sqref="N11">
      <formula1>"都,道,府,県"</formula1>
    </dataValidation>
    <dataValidation type="list" allowBlank="1" showInputMessage="1" showErrorMessage="1" sqref="J40">
      <formula1>"□,■"</formula1>
    </dataValidation>
    <dataValidation showInputMessage="1" showErrorMessage="1" sqref="J10:BA10"/>
    <dataValidation type="custom" allowBlank="1" showInputMessage="1" showErrorMessage="1" error="32文字以内の半角英数字で入力ください。&#10;&quot;-&quot;，&quot;_&quot;，&quot;.&quot;，&quot;@&quot;，&quot;#&quot;, &quot;$&quot;は使用できます。" sqref="J60:BA60">
      <formula1>AND(J60&lt;WIDECHAR(J60),LEN(J60)&lt;33)</formula1>
    </dataValidation>
    <dataValidation type="custom" allowBlank="1" showInputMessage="1" showErrorMessage="1" error="8文字以上の半角英数字で入力ください。&#10;&quot;-&quot;，&quot;_&quot;，&quot;.&quot;，&quot;@&quot;，&quot;#&quot;, &quot;$&quot;は使用できます。" sqref="J62:BA62">
      <formula1>AND(J62&lt;WIDECHAR(J62),LEN(J62)&gt;7)</formula1>
    </dataValidation>
    <dataValidation type="custom" allowBlank="1" showInputMessage="1" showErrorMessage="1" error="32文字以内の半角英数字で入力ください。&#10;&quot;-&quot;，&quot;_&quot;，&quot;.&quot;，&quot;@&quot;，&quot;#&quot;, &quot;$&quot;は使用できます。" sqref="J20:BA20 J22:BA22 J35:BA35 J51:BA51">
      <formula1>AND(J20&lt;WIDECHAR(J20),LEN(J20)&lt;33)</formula1>
    </dataValidation>
    <dataValidation type="custom" allowBlank="1" showInputMessage="1" showErrorMessage="1" error="8文字以上の半角英数字で入力ください。&#10;&quot;-&quot;，&quot;_&quot;，&quot;.&quot;，&quot;@&quot;，&quot;#&quot;, &quot;$&quot;は使用できます。" sqref="J25:BA25 J38:BA38">
      <formula1>AND(J25&lt;WIDECHAR(J25),LEN(J25)&gt;7)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12"/>
  <sheetViews>
    <sheetView zoomScalePageLayoutView="0" workbookViewId="0" topLeftCell="A1">
      <selection activeCell="AQ31" sqref="AQ31"/>
    </sheetView>
  </sheetViews>
  <sheetFormatPr defaultColWidth="12.57421875" defaultRowHeight="15"/>
  <cols>
    <col min="1" max="24" width="8.57421875" style="123" customWidth="1"/>
    <col min="25" max="36" width="8.57421875" style="124" customWidth="1"/>
    <col min="37" max="40" width="8.57421875" style="123" customWidth="1"/>
    <col min="41" max="41" width="7.00390625" style="123" customWidth="1"/>
    <col min="42" max="42" width="16.140625" style="123" bestFit="1" customWidth="1"/>
    <col min="43" max="63" width="8.57421875" style="123" customWidth="1"/>
    <col min="64" max="16384" width="12.57421875" style="123" customWidth="1"/>
  </cols>
  <sheetData>
    <row r="1" ht="13.5" customHeight="1" thickBot="1"/>
    <row r="2" spans="1:63" ht="13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5"/>
      <c r="AL2" s="125"/>
      <c r="AM2" s="125"/>
      <c r="AN2" s="125"/>
      <c r="AO2" s="125"/>
      <c r="AP2" s="127" t="s">
        <v>206</v>
      </c>
      <c r="AQ2" s="274">
        <f>IF('変更依頼書①'!J20="","",'変更依頼書①'!J20)</f>
      </c>
      <c r="AR2" s="275"/>
      <c r="AS2" s="275"/>
      <c r="AT2" s="275"/>
      <c r="AU2" s="275"/>
      <c r="AV2" s="275"/>
      <c r="AW2" s="275"/>
      <c r="AX2" s="275"/>
      <c r="AY2" s="275"/>
      <c r="AZ2" s="276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</row>
    <row r="3" ht="13.5" customHeight="1" thickBot="1"/>
    <row r="4" spans="1:52" ht="13.5" customHeight="1" thickBot="1">
      <c r="A4" s="128" t="s">
        <v>207</v>
      </c>
      <c r="B4" s="128" t="s">
        <v>208</v>
      </c>
      <c r="C4" s="128" t="s">
        <v>209</v>
      </c>
      <c r="D4" s="128" t="s">
        <v>210</v>
      </c>
      <c r="E4" s="128" t="s">
        <v>211</v>
      </c>
      <c r="F4" s="128" t="s">
        <v>212</v>
      </c>
      <c r="G4" s="128" t="s">
        <v>213</v>
      </c>
      <c r="H4" s="128" t="s">
        <v>214</v>
      </c>
      <c r="I4" s="128" t="s">
        <v>215</v>
      </c>
      <c r="J4" s="128" t="s">
        <v>216</v>
      </c>
      <c r="K4" s="128" t="s">
        <v>217</v>
      </c>
      <c r="L4" s="128" t="s">
        <v>218</v>
      </c>
      <c r="M4" s="128" t="s">
        <v>219</v>
      </c>
      <c r="N4" s="128" t="s">
        <v>220</v>
      </c>
      <c r="O4" s="128" t="s">
        <v>221</v>
      </c>
      <c r="P4" s="128" t="s">
        <v>222</v>
      </c>
      <c r="Q4" s="128" t="s">
        <v>223</v>
      </c>
      <c r="R4" s="128" t="s">
        <v>224</v>
      </c>
      <c r="S4" s="128" t="s">
        <v>225</v>
      </c>
      <c r="T4" s="128" t="s">
        <v>226</v>
      </c>
      <c r="U4" s="128" t="s">
        <v>227</v>
      </c>
      <c r="V4" s="128" t="s">
        <v>228</v>
      </c>
      <c r="W4" s="128" t="s">
        <v>229</v>
      </c>
      <c r="X4" s="128" t="s">
        <v>230</v>
      </c>
      <c r="Y4" s="129" t="s">
        <v>231</v>
      </c>
      <c r="Z4" s="129" t="s">
        <v>232</v>
      </c>
      <c r="AA4" s="129" t="s">
        <v>233</v>
      </c>
      <c r="AB4" s="129" t="s">
        <v>234</v>
      </c>
      <c r="AC4" s="129" t="s">
        <v>235</v>
      </c>
      <c r="AD4" s="129" t="s">
        <v>236</v>
      </c>
      <c r="AE4" s="129" t="s">
        <v>237</v>
      </c>
      <c r="AF4" s="129" t="s">
        <v>238</v>
      </c>
      <c r="AG4" s="129" t="s">
        <v>239</v>
      </c>
      <c r="AH4" s="129" t="s">
        <v>240</v>
      </c>
      <c r="AI4" s="129" t="s">
        <v>241</v>
      </c>
      <c r="AJ4" s="129" t="s">
        <v>242</v>
      </c>
      <c r="AK4" s="127"/>
      <c r="AL4" s="127"/>
      <c r="AM4" s="127"/>
      <c r="AN4" s="127"/>
      <c r="AO4" s="127"/>
      <c r="AP4" s="127" t="s">
        <v>243</v>
      </c>
      <c r="AQ4" s="277">
        <f>+B5&amp;B6&amp;B7&amp;B8&amp;B9&amp;B10&amp;B11&amp;B12&amp;B13&amp;B14&amp;B15&amp;B16&amp;B17&amp;B18&amp;B19&amp;B20&amp;B21&amp;B22&amp;B23&amp;B24&amp;B25&amp;B26&amp;B27&amp;B28&amp;B29&amp;B30&amp;B31&amp;B32&amp;B33&amp;B34&amp;B35&amp;B36</f>
      </c>
      <c r="AR4" s="275"/>
      <c r="AS4" s="275"/>
      <c r="AT4" s="275"/>
      <c r="AU4" s="275"/>
      <c r="AV4" s="275"/>
      <c r="AW4" s="275"/>
      <c r="AX4" s="275"/>
      <c r="AY4" s="275"/>
      <c r="AZ4" s="276"/>
    </row>
    <row r="5" spans="1:42" ht="13.5" customHeight="1" thickBot="1">
      <c r="A5" s="130">
        <f>+LEFT($AQ$2,1)</f>
      </c>
      <c r="B5" s="130">
        <f aca="true" t="shared" si="0" ref="B5:B36">_xlfn.IFERROR((VLOOKUP(A5,$AL$5:$AM$72,2,FALSE)),"")</f>
      </c>
      <c r="C5" s="130">
        <f>_xlfn.IFERROR(CODE(A5),"")</f>
      </c>
      <c r="D5" s="130">
        <f>IF(C5="",0,IF(OR(AND(C5&lt;=122,C5&gt;=97),AND(C5&lt;=90,C5&gt;=65),AND(C5&lt;=57,C5&gt;=48),C5=45,C5=46,C5=64,C5=95,C5=36,C5=35),0,1))</f>
        <v>0</v>
      </c>
      <c r="E5" s="131">
        <f>+LEFT($AQ$6,1)</f>
      </c>
      <c r="F5" s="131">
        <f aca="true" t="shared" si="1" ref="F5:F36">_xlfn.IFERROR((VLOOKUP(E5,$AL$5:$AM$72,2,FALSE)),"")</f>
      </c>
      <c r="G5" s="131">
        <f aca="true" t="shared" si="2" ref="G5:G36">_xlfn.IFERROR(CODE(E5),"")</f>
      </c>
      <c r="H5" s="131">
        <f>IF(G5="",0,IF(OR(AND(G5&lt;=122,G5&gt;=97),AND(G5&lt;=90,G5&gt;=65),AND(G5&lt;=57,G5&gt;=48),G5=45,G5=46,G5=64,G5=95,G5=36,G5=35),0,1))</f>
        <v>0</v>
      </c>
      <c r="I5" s="130">
        <f>+LEFT($AQ$10,1)</f>
      </c>
      <c r="J5" s="130">
        <f aca="true" t="shared" si="3" ref="J5:J36">_xlfn.IFERROR((VLOOKUP(I5,$AL$5:$AM$72,2,FALSE)),"")</f>
      </c>
      <c r="K5" s="130">
        <f aca="true" t="shared" si="4" ref="K5:K36">_xlfn.IFERROR(CODE(I5),"")</f>
      </c>
      <c r="L5" s="130">
        <f>IF(K5="",0,IF(OR(AND(K5&lt;=122,K5&gt;=97),AND(K5&lt;=90,K5&gt;=65),AND(K5&lt;=57,K5&gt;=48),K5=45,K5=46,K5=64,K5=95,K5=36,K5=35),0,1))</f>
        <v>0</v>
      </c>
      <c r="M5" s="131">
        <f>+LEFT($AQ$14,1)</f>
      </c>
      <c r="N5" s="131">
        <f aca="true" t="shared" si="5" ref="N5:N36">_xlfn.IFERROR((VLOOKUP(M5,$AL$5:$AM$72,2,FALSE)),"")</f>
      </c>
      <c r="O5" s="131">
        <f aca="true" t="shared" si="6" ref="O5:O36">_xlfn.IFERROR(CODE(M5),"")</f>
      </c>
      <c r="P5" s="131">
        <f>IF(O5="",0,IF(OR(AND(O5&lt;=122,O5&gt;=97),AND(O5&lt;=90,O5&gt;=65),AND(O5&lt;=57,O5&gt;=48),O5=45,O5=46,O5=64,O5=95,O5=36,O5=35),0,1))</f>
        <v>0</v>
      </c>
      <c r="Q5" s="130">
        <f>+LEFT($AQ$18,1)</f>
      </c>
      <c r="R5" s="130">
        <f aca="true" t="shared" si="7" ref="R5:R36">_xlfn.IFERROR((VLOOKUP(Q5,$AL$5:$AM$72,2,FALSE)),"")</f>
      </c>
      <c r="S5" s="130">
        <f aca="true" t="shared" si="8" ref="S5:S36">_xlfn.IFERROR(CODE(Q5),"")</f>
      </c>
      <c r="T5" s="130">
        <f>IF(S5="",0,IF(OR(AND(S5&lt;=122,S5&gt;=97),AND(S5&lt;=90,S5&gt;=65),AND(S5&lt;=57,S5&gt;=48),S5=45,S5=46,S5=64,S5=95,S5=36,S5=35),0,1))</f>
        <v>0</v>
      </c>
      <c r="U5" s="131">
        <f>+LEFT($AQ$22,1)</f>
      </c>
      <c r="V5" s="131">
        <f aca="true" t="shared" si="9" ref="V5:V36">_xlfn.IFERROR((VLOOKUP(U5,$AL$5:$AM$72,2,FALSE)),"")</f>
      </c>
      <c r="W5" s="131">
        <f aca="true" t="shared" si="10" ref="W5:W36">_xlfn.IFERROR(CODE(U5),"")</f>
      </c>
      <c r="X5" s="131">
        <f>IF(W5="",0,IF(OR(AND(W5&lt;=122,W5&gt;=97),AND(W5&lt;=90,W5&gt;=65),AND(W5&lt;=57,W5&gt;=48),W5=45,W5=46,W5=64,W5=95,W5=36,W5=35),0,1))</f>
        <v>0</v>
      </c>
      <c r="Y5" s="132">
        <f>+LEFT($AQ$26,1)</f>
      </c>
      <c r="Z5" s="133">
        <f aca="true" t="shared" si="11" ref="Z5:Z36">_xlfn.IFERROR((VLOOKUP(Y5,$AL$5:$AM$72,2,FALSE)),"")</f>
      </c>
      <c r="AA5" s="130">
        <f aca="true" t="shared" si="12" ref="AA5:AA36">_xlfn.IFERROR(CODE(Y5),"")</f>
      </c>
      <c r="AB5" s="130">
        <f>IF(AA5="",0,IF(OR(AND(AA5&lt;=122,AA5&gt;=97),AND(AA5&lt;=90,AA5&gt;=65),AND(AA5&lt;=57,AA5&gt;=48),AA5=45,AA5=46,AA5=64,AA5=95,AA5=36,AA5=35),0,1))</f>
        <v>0</v>
      </c>
      <c r="AC5" s="134">
        <f>+LEFT($AQ$30,1)</f>
      </c>
      <c r="AD5" s="134">
        <f aca="true" t="shared" si="13" ref="AD5:AD36">_xlfn.IFERROR((VLOOKUP(AC5,$AL$5:$AM$72,2,FALSE)),"")</f>
      </c>
      <c r="AE5" s="131">
        <f aca="true" t="shared" si="14" ref="AE5:AE36">_xlfn.IFERROR(CODE(AC5),"")</f>
      </c>
      <c r="AF5" s="131">
        <f>IF(AE5="",0,IF(OR(AND(AE5&lt;=122,AE5&gt;=97),AND(AE5&lt;=90,AE5&gt;=65),AND(AE5&lt;=57,AE5&gt;=48),AE5=45,AE5=46,AE5=64,AE5=95,AE5=36,AE5=35),0,1))</f>
        <v>0</v>
      </c>
      <c r="AG5" s="133">
        <f>+LEFT($AQ$34,1)</f>
      </c>
      <c r="AH5" s="133">
        <f aca="true" t="shared" si="15" ref="AH5:AH36">_xlfn.IFERROR((VLOOKUP(AG5,$AL$5:$AM$72,2,FALSE)),"")</f>
      </c>
      <c r="AI5" s="130">
        <f aca="true" t="shared" si="16" ref="AI5:AI36">_xlfn.IFERROR(CODE(AG5),"")</f>
      </c>
      <c r="AJ5" s="130">
        <f>IF(AI5="",0,IF(OR(AND(AI5&lt;=122,AI5&gt;=97),AND(AI5&lt;=90,AI5&gt;=65),AND(AI5&lt;=57,AI5&gt;=48),AI5=45,AI5=46,AI5=64,AI5=95,AI5=36,AI5=35),0,1))</f>
        <v>0</v>
      </c>
      <c r="AK5" s="135"/>
      <c r="AL5" s="136" t="s">
        <v>244</v>
      </c>
      <c r="AM5" s="137" t="s">
        <v>245</v>
      </c>
      <c r="AN5" s="137">
        <f>_xlfn.IFERROR(CODE(AL5),"")</f>
        <v>35</v>
      </c>
      <c r="AO5" s="127"/>
      <c r="AP5" s="127"/>
    </row>
    <row r="6" spans="1:52" ht="13.5" customHeight="1" thickBot="1">
      <c r="A6" s="130">
        <f>+MID($AQ$2,2,1)</f>
      </c>
      <c r="B6" s="130">
        <f t="shared" si="0"/>
      </c>
      <c r="C6" s="130">
        <f aca="true" t="shared" si="17" ref="C6:C36">_xlfn.IFERROR(CODE(A6),"")</f>
      </c>
      <c r="D6" s="130">
        <f>IF(C6="",0,IF(OR(AND(C6&lt;=122,C6&gt;=97),AND(C6&lt;=90,C6&gt;=65),AND(C6&lt;=57,C6&gt;=48),C6=45,C6=46,C6=64,C6=95,C6=36,C6=35),0,1))</f>
        <v>0</v>
      </c>
      <c r="E6" s="131">
        <f>+MID($AQ$6,2,1)</f>
      </c>
      <c r="F6" s="131">
        <f t="shared" si="1"/>
      </c>
      <c r="G6" s="131">
        <f t="shared" si="2"/>
      </c>
      <c r="H6" s="131">
        <f>IF(G6="",0,IF(OR(AND(G6&lt;=122,G6&gt;=97),AND(G6&lt;=90,G6&gt;=65),AND(G6&lt;=57,G6&gt;=48),G6=45,G6=46,G6=64,G6=95,G6=36,G6=35),0,1))</f>
        <v>0</v>
      </c>
      <c r="I6" s="130">
        <f>+MID($AQ$10,2,1)</f>
      </c>
      <c r="J6" s="130">
        <f t="shared" si="3"/>
      </c>
      <c r="K6" s="130">
        <f t="shared" si="4"/>
      </c>
      <c r="L6" s="130">
        <f>IF(K6="",0,IF(OR(AND(K6&lt;=122,K6&gt;=97),AND(K6&lt;=90,K6&gt;=65),AND(K6&lt;=57,K6&gt;=48),K6=45,K6=46,K6=64,K6=95,K6=36,K6=35),0,1))</f>
        <v>0</v>
      </c>
      <c r="M6" s="131">
        <f>+MID($AQ$14,2,1)</f>
      </c>
      <c r="N6" s="131">
        <f t="shared" si="5"/>
      </c>
      <c r="O6" s="131">
        <f t="shared" si="6"/>
      </c>
      <c r="P6" s="131">
        <f>IF(O6="",0,IF(OR(AND(O6&lt;=122,O6&gt;=97),AND(O6&lt;=90,O6&gt;=65),AND(O6&lt;=57,O6&gt;=48),O6=45,O6=46,O6=64,O6=95,O6=36,O6=35),0,1))</f>
        <v>0</v>
      </c>
      <c r="Q6" s="130">
        <f>+MID($AQ$18,2,1)</f>
      </c>
      <c r="R6" s="130">
        <f t="shared" si="7"/>
      </c>
      <c r="S6" s="130">
        <f t="shared" si="8"/>
      </c>
      <c r="T6" s="130">
        <f>IF(S6="",0,IF(OR(AND(S6&lt;=122,S6&gt;=97),AND(S6&lt;=90,S6&gt;=65),AND(S6&lt;=57,S6&gt;=48),S6=45,S6=46,S6=64,S6=95,S6=36,S6=35),0,1))</f>
        <v>0</v>
      </c>
      <c r="U6" s="131">
        <f>+MID($AQ$22,2,1)</f>
      </c>
      <c r="V6" s="131">
        <f t="shared" si="9"/>
      </c>
      <c r="W6" s="131">
        <f t="shared" si="10"/>
      </c>
      <c r="X6" s="131">
        <f>IF(W6="",0,IF(OR(AND(W6&lt;=122,W6&gt;=97),AND(W6&lt;=90,W6&gt;=65),AND(W6&lt;=57,W6&gt;=48),W6=45,W6=46,W6=64,W6=95,W6=36,W6=35),0,1))</f>
        <v>0</v>
      </c>
      <c r="Y6" s="132">
        <f>+MID($AQ$26,2,1)</f>
      </c>
      <c r="Z6" s="133">
        <f t="shared" si="11"/>
      </c>
      <c r="AA6" s="130">
        <f t="shared" si="12"/>
      </c>
      <c r="AB6" s="130">
        <f>IF(AA6="",0,IF(OR(AND(AA6&lt;=122,AA6&gt;=97),AND(AA6&lt;=90,AA6&gt;=65),AND(AA6&lt;=57,AA6&gt;=48),AA6=45,AA6=46,AA6=64,AA6=95,AA6=36,AA6=35),0,1))</f>
        <v>0</v>
      </c>
      <c r="AC6" s="134">
        <f>+MID($AQ$30,2,1)</f>
      </c>
      <c r="AD6" s="134">
        <f t="shared" si="13"/>
      </c>
      <c r="AE6" s="131">
        <f t="shared" si="14"/>
      </c>
      <c r="AF6" s="131">
        <f>IF(AE6="",0,IF(OR(AND(AE6&lt;=122,AE6&gt;=97),AND(AE6&lt;=90,AE6&gt;=65),AND(AE6&lt;=57,AE6&gt;=48),AE6=45,AE6=46,AE6=64,AE6=95,AE6=36,AE6=35),0,1))</f>
        <v>0</v>
      </c>
      <c r="AG6" s="133">
        <f>+MID($AQ$34,2,1)</f>
      </c>
      <c r="AH6" s="133">
        <f t="shared" si="15"/>
      </c>
      <c r="AI6" s="130">
        <f t="shared" si="16"/>
      </c>
      <c r="AJ6" s="130">
        <f>IF(AI6="",0,IF(OR(AND(AI6&lt;=122,AI6&gt;=97),AND(AI6&lt;=90,AI6&gt;=65),AND(AI6&lt;=57,AI6&gt;=48),AI6=45,AI6=46,AI6=64,AI6=95,AI6=36,AI6=35),0,1))</f>
        <v>0</v>
      </c>
      <c r="AK6" s="135"/>
      <c r="AL6" s="136" t="s">
        <v>246</v>
      </c>
      <c r="AM6" s="137" t="s">
        <v>247</v>
      </c>
      <c r="AN6" s="137">
        <f aca="true" t="shared" si="18" ref="AN6:AN69">_xlfn.IFERROR(CODE(AL6),"")</f>
        <v>36</v>
      </c>
      <c r="AO6" s="127"/>
      <c r="AP6" s="127" t="s">
        <v>248</v>
      </c>
      <c r="AQ6" s="274">
        <f>IF('変更依頼書①'!J22="","",'変更依頼書①'!J22)</f>
      </c>
      <c r="AR6" s="275"/>
      <c r="AS6" s="275"/>
      <c r="AT6" s="275"/>
      <c r="AU6" s="275"/>
      <c r="AV6" s="275"/>
      <c r="AW6" s="275"/>
      <c r="AX6" s="275"/>
      <c r="AY6" s="275"/>
      <c r="AZ6" s="276"/>
    </row>
    <row r="7" spans="1:41" ht="13.5" customHeight="1" thickBot="1">
      <c r="A7" s="130">
        <f>+MID($AQ$2,3,1)</f>
      </c>
      <c r="B7" s="130">
        <f t="shared" si="0"/>
      </c>
      <c r="C7" s="130">
        <f t="shared" si="17"/>
      </c>
      <c r="D7" s="130">
        <f aca="true" t="shared" si="19" ref="D7:D36">IF(C7="",0,IF(OR(AND(C7&lt;=122,C7&gt;=97),AND(C7&lt;=90,C7&gt;=65),AND(C7&lt;=57,C7&gt;=48),C7=45,C7=46,C7=64,C7=95,C7=36,C7=35),0,1))</f>
        <v>0</v>
      </c>
      <c r="E7" s="131">
        <f>+MID($AQ$6,3,1)</f>
      </c>
      <c r="F7" s="131">
        <f t="shared" si="1"/>
      </c>
      <c r="G7" s="131">
        <f t="shared" si="2"/>
      </c>
      <c r="H7" s="131">
        <f aca="true" t="shared" si="20" ref="H7:H36">IF(G7="",0,IF(OR(AND(G7&lt;=122,G7&gt;=97),AND(G7&lt;=90,G7&gt;=65),AND(G7&lt;=57,G7&gt;=48),G7=45,G7=46,G7=64,G7=95,G7=36,G7=35),0,1))</f>
        <v>0</v>
      </c>
      <c r="I7" s="130">
        <f>+MID($AQ$10,3,1)</f>
      </c>
      <c r="J7" s="130">
        <f t="shared" si="3"/>
      </c>
      <c r="K7" s="130">
        <f t="shared" si="4"/>
      </c>
      <c r="L7" s="130">
        <f aca="true" t="shared" si="21" ref="L7:L36">IF(K7="",0,IF(OR(AND(K7&lt;=122,K7&gt;=97),AND(K7&lt;=90,K7&gt;=65),AND(K7&lt;=57,K7&gt;=48),K7=45,K7=46,K7=64,K7=95,K7=36,K7=35),0,1))</f>
        <v>0</v>
      </c>
      <c r="M7" s="131">
        <f>+MID($AQ$14,3,1)</f>
      </c>
      <c r="N7" s="131">
        <f t="shared" si="5"/>
      </c>
      <c r="O7" s="131">
        <f t="shared" si="6"/>
      </c>
      <c r="P7" s="131">
        <f aca="true" t="shared" si="22" ref="P7:P36">IF(O7="",0,IF(OR(AND(O7&lt;=122,O7&gt;=97),AND(O7&lt;=90,O7&gt;=65),AND(O7&lt;=57,O7&gt;=48),O7=45,O7=46,O7=64,O7=95,O7=36,O7=35),0,1))</f>
        <v>0</v>
      </c>
      <c r="Q7" s="130">
        <f>+MID($AQ$18,3,1)</f>
      </c>
      <c r="R7" s="130">
        <f t="shared" si="7"/>
      </c>
      <c r="S7" s="130">
        <f t="shared" si="8"/>
      </c>
      <c r="T7" s="130">
        <f aca="true" t="shared" si="23" ref="T7:T36">IF(S7="",0,IF(OR(AND(S7&lt;=122,S7&gt;=97),AND(S7&lt;=90,S7&gt;=65),AND(S7&lt;=57,S7&gt;=48),S7=45,S7=46,S7=64,S7=95,S7=36,S7=35),0,1))</f>
        <v>0</v>
      </c>
      <c r="U7" s="131">
        <f>+MID($AQ$22,3,1)</f>
      </c>
      <c r="V7" s="131">
        <f t="shared" si="9"/>
      </c>
      <c r="W7" s="131">
        <f t="shared" si="10"/>
      </c>
      <c r="X7" s="131">
        <f aca="true" t="shared" si="24" ref="X7:X36">IF(W7="",0,IF(OR(AND(W7&lt;=122,W7&gt;=97),AND(W7&lt;=90,W7&gt;=65),AND(W7&lt;=57,W7&gt;=48),W7=45,W7=46,W7=64,W7=95,W7=36,W7=35),0,1))</f>
        <v>0</v>
      </c>
      <c r="Y7" s="132">
        <f>+MID($AQ$26,3,1)</f>
      </c>
      <c r="Z7" s="133">
        <f t="shared" si="11"/>
      </c>
      <c r="AA7" s="130">
        <f t="shared" si="12"/>
      </c>
      <c r="AB7" s="130">
        <f aca="true" t="shared" si="25" ref="AB7:AB36">IF(AA7="",0,IF(OR(AND(AA7&lt;=122,AA7&gt;=97),AND(AA7&lt;=90,AA7&gt;=65),AND(AA7&lt;=57,AA7&gt;=48),AA7=45,AA7=46,AA7=64,AA7=95,AA7=36,AA7=35),0,1))</f>
        <v>0</v>
      </c>
      <c r="AC7" s="134">
        <f>+MID($AQ$30,3,1)</f>
      </c>
      <c r="AD7" s="134">
        <f t="shared" si="13"/>
      </c>
      <c r="AE7" s="131">
        <f t="shared" si="14"/>
      </c>
      <c r="AF7" s="131">
        <f aca="true" t="shared" si="26" ref="AF7:AF36">IF(AE7="",0,IF(OR(AND(AE7&lt;=122,AE7&gt;=97),AND(AE7&lt;=90,AE7&gt;=65),AND(AE7&lt;=57,AE7&gt;=48),AE7=45,AE7=46,AE7=64,AE7=95,AE7=36,AE7=35),0,1))</f>
        <v>0</v>
      </c>
      <c r="AG7" s="133">
        <f>+MID($AQ$34,3,1)</f>
      </c>
      <c r="AH7" s="133">
        <f t="shared" si="15"/>
      </c>
      <c r="AI7" s="130">
        <f t="shared" si="16"/>
      </c>
      <c r="AJ7" s="130">
        <f aca="true" t="shared" si="27" ref="AJ7:AJ36">IF(AI7="",0,IF(OR(AND(AI7&lt;=122,AI7&gt;=97),AND(AI7&lt;=90,AI7&gt;=65),AND(AI7&lt;=57,AI7&gt;=48),AI7=45,AI7=46,AI7=64,AI7=95,AI7=36,AI7=35),0,1))</f>
        <v>0</v>
      </c>
      <c r="AK7" s="135"/>
      <c r="AL7" s="138" t="s">
        <v>249</v>
      </c>
      <c r="AM7" s="137" t="s">
        <v>250</v>
      </c>
      <c r="AN7" s="137">
        <f t="shared" si="18"/>
        <v>45</v>
      </c>
      <c r="AO7" s="127"/>
    </row>
    <row r="8" spans="1:52" ht="13.5" customHeight="1" thickBot="1">
      <c r="A8" s="130">
        <f>+MID($AQ$2,4,1)</f>
      </c>
      <c r="B8" s="130">
        <f t="shared" si="0"/>
      </c>
      <c r="C8" s="130">
        <f t="shared" si="17"/>
      </c>
      <c r="D8" s="130">
        <f t="shared" si="19"/>
        <v>0</v>
      </c>
      <c r="E8" s="131">
        <f>+MID($AQ$6,4,1)</f>
      </c>
      <c r="F8" s="131">
        <f t="shared" si="1"/>
      </c>
      <c r="G8" s="131">
        <f t="shared" si="2"/>
      </c>
      <c r="H8" s="131">
        <f t="shared" si="20"/>
        <v>0</v>
      </c>
      <c r="I8" s="130">
        <f>+MID($AQ$10,4,1)</f>
      </c>
      <c r="J8" s="130">
        <f t="shared" si="3"/>
      </c>
      <c r="K8" s="130">
        <f t="shared" si="4"/>
      </c>
      <c r="L8" s="130">
        <f t="shared" si="21"/>
        <v>0</v>
      </c>
      <c r="M8" s="131">
        <f>+MID($AQ$14,4,1)</f>
      </c>
      <c r="N8" s="131">
        <f t="shared" si="5"/>
      </c>
      <c r="O8" s="131">
        <f t="shared" si="6"/>
      </c>
      <c r="P8" s="131">
        <f t="shared" si="22"/>
        <v>0</v>
      </c>
      <c r="Q8" s="130">
        <f>+MID($AQ$18,4,1)</f>
      </c>
      <c r="R8" s="130">
        <f t="shared" si="7"/>
      </c>
      <c r="S8" s="130">
        <f t="shared" si="8"/>
      </c>
      <c r="T8" s="130">
        <f t="shared" si="23"/>
        <v>0</v>
      </c>
      <c r="U8" s="131">
        <f>+MID($AQ$22,4,1)</f>
      </c>
      <c r="V8" s="131">
        <f t="shared" si="9"/>
      </c>
      <c r="W8" s="131">
        <f t="shared" si="10"/>
      </c>
      <c r="X8" s="131">
        <f t="shared" si="24"/>
        <v>0</v>
      </c>
      <c r="Y8" s="132">
        <f>+MID($AQ$26,4,1)</f>
      </c>
      <c r="Z8" s="133">
        <f t="shared" si="11"/>
      </c>
      <c r="AA8" s="130">
        <f t="shared" si="12"/>
      </c>
      <c r="AB8" s="130">
        <f t="shared" si="25"/>
        <v>0</v>
      </c>
      <c r="AC8" s="134">
        <f>+MID($AQ$30,4,1)</f>
      </c>
      <c r="AD8" s="134">
        <f t="shared" si="13"/>
      </c>
      <c r="AE8" s="131">
        <f t="shared" si="14"/>
      </c>
      <c r="AF8" s="131">
        <f t="shared" si="26"/>
        <v>0</v>
      </c>
      <c r="AG8" s="133">
        <f>+MID($AQ$34,4,1)</f>
      </c>
      <c r="AH8" s="133">
        <f t="shared" si="15"/>
      </c>
      <c r="AI8" s="130">
        <f t="shared" si="16"/>
      </c>
      <c r="AJ8" s="130">
        <f t="shared" si="27"/>
        <v>0</v>
      </c>
      <c r="AK8" s="135"/>
      <c r="AL8" s="139" t="s">
        <v>251</v>
      </c>
      <c r="AM8" s="137" t="s">
        <v>252</v>
      </c>
      <c r="AN8" s="137">
        <f>_xlfn.IFERROR(CODE(AL8),"")</f>
        <v>46</v>
      </c>
      <c r="AO8" s="127"/>
      <c r="AP8" s="127" t="s">
        <v>212</v>
      </c>
      <c r="AQ8" s="277">
        <f>+F5&amp;F6&amp;F7&amp;F8&amp;F9&amp;F10&amp;F11&amp;F12&amp;F13&amp;F14&amp;F15&amp;F16&amp;F17&amp;F18&amp;F19&amp;F20&amp;F21&amp;F22&amp;F23&amp;F24&amp;F25&amp;F26&amp;F27&amp;F28&amp;F29&amp;F30&amp;F31&amp;F32&amp;F33&amp;F34&amp;F35&amp;F36</f>
      </c>
      <c r="AR8" s="275"/>
      <c r="AS8" s="275"/>
      <c r="AT8" s="275"/>
      <c r="AU8" s="275"/>
      <c r="AV8" s="275"/>
      <c r="AW8" s="275"/>
      <c r="AX8" s="275"/>
      <c r="AY8" s="275"/>
      <c r="AZ8" s="276"/>
    </row>
    <row r="9" spans="1:42" ht="13.5" customHeight="1" thickBot="1">
      <c r="A9" s="130">
        <f>+MID($AQ$2,5,1)</f>
      </c>
      <c r="B9" s="130">
        <f t="shared" si="0"/>
      </c>
      <c r="C9" s="130">
        <f t="shared" si="17"/>
      </c>
      <c r="D9" s="130">
        <f t="shared" si="19"/>
        <v>0</v>
      </c>
      <c r="E9" s="131">
        <f>+MID($AQ$6,5,1)</f>
      </c>
      <c r="F9" s="131">
        <f t="shared" si="1"/>
      </c>
      <c r="G9" s="131">
        <f t="shared" si="2"/>
      </c>
      <c r="H9" s="131">
        <f t="shared" si="20"/>
        <v>0</v>
      </c>
      <c r="I9" s="130">
        <f>+MID($AQ$10,5,1)</f>
      </c>
      <c r="J9" s="130">
        <f t="shared" si="3"/>
      </c>
      <c r="K9" s="130">
        <f t="shared" si="4"/>
      </c>
      <c r="L9" s="130">
        <f t="shared" si="21"/>
        <v>0</v>
      </c>
      <c r="M9" s="131">
        <f>+MID($AQ$14,5,1)</f>
      </c>
      <c r="N9" s="131">
        <f t="shared" si="5"/>
      </c>
      <c r="O9" s="131">
        <f t="shared" si="6"/>
      </c>
      <c r="P9" s="131">
        <f t="shared" si="22"/>
        <v>0</v>
      </c>
      <c r="Q9" s="130">
        <f>+MID($AQ$18,5,1)</f>
      </c>
      <c r="R9" s="130">
        <f t="shared" si="7"/>
      </c>
      <c r="S9" s="130">
        <f t="shared" si="8"/>
      </c>
      <c r="T9" s="130">
        <f t="shared" si="23"/>
        <v>0</v>
      </c>
      <c r="U9" s="131">
        <f>+MID($AQ$22,5,1)</f>
      </c>
      <c r="V9" s="131">
        <f t="shared" si="9"/>
      </c>
      <c r="W9" s="131">
        <f t="shared" si="10"/>
      </c>
      <c r="X9" s="131">
        <f t="shared" si="24"/>
        <v>0</v>
      </c>
      <c r="Y9" s="132">
        <f>+MID($AQ$26,5,1)</f>
      </c>
      <c r="Z9" s="133">
        <f t="shared" si="11"/>
      </c>
      <c r="AA9" s="130">
        <f t="shared" si="12"/>
      </c>
      <c r="AB9" s="130">
        <f t="shared" si="25"/>
        <v>0</v>
      </c>
      <c r="AC9" s="134">
        <f>+MID($AQ$30,5,1)</f>
      </c>
      <c r="AD9" s="134">
        <f t="shared" si="13"/>
      </c>
      <c r="AE9" s="131">
        <f t="shared" si="14"/>
      </c>
      <c r="AF9" s="131">
        <f t="shared" si="26"/>
        <v>0</v>
      </c>
      <c r="AG9" s="133">
        <f>+MID($AQ$34,5,1)</f>
      </c>
      <c r="AH9" s="133">
        <f t="shared" si="15"/>
      </c>
      <c r="AI9" s="130">
        <f t="shared" si="16"/>
      </c>
      <c r="AJ9" s="130">
        <f t="shared" si="27"/>
        <v>0</v>
      </c>
      <c r="AK9" s="135"/>
      <c r="AL9" s="140" t="s">
        <v>253</v>
      </c>
      <c r="AM9" s="137" t="s">
        <v>254</v>
      </c>
      <c r="AN9" s="137">
        <f t="shared" si="18"/>
        <v>48</v>
      </c>
      <c r="AO9" s="127"/>
      <c r="AP9" s="127"/>
    </row>
    <row r="10" spans="1:52" ht="13.5" customHeight="1" thickBot="1">
      <c r="A10" s="141">
        <f>+MID($AQ$2,6,1)</f>
      </c>
      <c r="B10" s="141">
        <f t="shared" si="0"/>
      </c>
      <c r="C10" s="141">
        <f t="shared" si="17"/>
      </c>
      <c r="D10" s="130">
        <f t="shared" si="19"/>
        <v>0</v>
      </c>
      <c r="E10" s="131">
        <f>+MID($AQ$6,6,1)</f>
      </c>
      <c r="F10" s="131">
        <f t="shared" si="1"/>
      </c>
      <c r="G10" s="131">
        <f t="shared" si="2"/>
      </c>
      <c r="H10" s="131">
        <f t="shared" si="20"/>
        <v>0</v>
      </c>
      <c r="I10" s="141">
        <f>+MID($AQ$10,6,1)</f>
      </c>
      <c r="J10" s="141">
        <f t="shared" si="3"/>
      </c>
      <c r="K10" s="141">
        <f t="shared" si="4"/>
      </c>
      <c r="L10" s="130">
        <f t="shared" si="21"/>
        <v>0</v>
      </c>
      <c r="M10" s="131">
        <f>+MID($AQ$14,6,1)</f>
      </c>
      <c r="N10" s="131">
        <f t="shared" si="5"/>
      </c>
      <c r="O10" s="131">
        <f t="shared" si="6"/>
      </c>
      <c r="P10" s="131">
        <f t="shared" si="22"/>
        <v>0</v>
      </c>
      <c r="Q10" s="141">
        <f>+MID($AQ$18,6,1)</f>
      </c>
      <c r="R10" s="141">
        <f t="shared" si="7"/>
      </c>
      <c r="S10" s="141">
        <f t="shared" si="8"/>
      </c>
      <c r="T10" s="130">
        <f t="shared" si="23"/>
        <v>0</v>
      </c>
      <c r="U10" s="131">
        <f>+MID($AQ$22,6,1)</f>
      </c>
      <c r="V10" s="131">
        <f t="shared" si="9"/>
      </c>
      <c r="W10" s="131">
        <f t="shared" si="10"/>
      </c>
      <c r="X10" s="131">
        <f t="shared" si="24"/>
        <v>0</v>
      </c>
      <c r="Y10" s="142">
        <f>+MID($AQ$26,6,1)</f>
      </c>
      <c r="Z10" s="143">
        <f t="shared" si="11"/>
      </c>
      <c r="AA10" s="141">
        <f t="shared" si="12"/>
      </c>
      <c r="AB10" s="130">
        <f t="shared" si="25"/>
        <v>0</v>
      </c>
      <c r="AC10" s="134">
        <f>+MID($AQ$30,6,1)</f>
      </c>
      <c r="AD10" s="134">
        <f t="shared" si="13"/>
      </c>
      <c r="AE10" s="131">
        <f t="shared" si="14"/>
      </c>
      <c r="AF10" s="131">
        <f t="shared" si="26"/>
        <v>0</v>
      </c>
      <c r="AG10" s="143">
        <f>+MID($AQ$34,6,1)</f>
      </c>
      <c r="AH10" s="133">
        <f t="shared" si="15"/>
      </c>
      <c r="AI10" s="141">
        <f t="shared" si="16"/>
      </c>
      <c r="AJ10" s="130">
        <f t="shared" si="27"/>
        <v>0</v>
      </c>
      <c r="AK10" s="135"/>
      <c r="AL10" s="140" t="s">
        <v>255</v>
      </c>
      <c r="AM10" s="137" t="s">
        <v>256</v>
      </c>
      <c r="AN10" s="137">
        <f t="shared" si="18"/>
        <v>49</v>
      </c>
      <c r="AO10" s="127"/>
      <c r="AP10" s="127" t="s">
        <v>257</v>
      </c>
      <c r="AQ10" s="274">
        <f>IF('変更依頼書①'!J25="","",'変更依頼書①'!J25)</f>
      </c>
      <c r="AR10" s="275"/>
      <c r="AS10" s="275"/>
      <c r="AT10" s="275"/>
      <c r="AU10" s="275"/>
      <c r="AV10" s="275"/>
      <c r="AW10" s="275"/>
      <c r="AX10" s="275"/>
      <c r="AY10" s="275"/>
      <c r="AZ10" s="276"/>
    </row>
    <row r="11" spans="1:41" ht="13.5" customHeight="1" thickBot="1">
      <c r="A11" s="130">
        <f>+MID($AQ$2,7,1)</f>
      </c>
      <c r="B11" s="130">
        <f t="shared" si="0"/>
      </c>
      <c r="C11" s="130">
        <f t="shared" si="17"/>
      </c>
      <c r="D11" s="130">
        <f t="shared" si="19"/>
        <v>0</v>
      </c>
      <c r="E11" s="131">
        <f>+MID($AQ$6,7,1)</f>
      </c>
      <c r="F11" s="131">
        <f t="shared" si="1"/>
      </c>
      <c r="G11" s="131">
        <f t="shared" si="2"/>
      </c>
      <c r="H11" s="131">
        <f t="shared" si="20"/>
        <v>0</v>
      </c>
      <c r="I11" s="130">
        <f>+MID($AQ$10,7,1)</f>
      </c>
      <c r="J11" s="130">
        <f t="shared" si="3"/>
      </c>
      <c r="K11" s="130">
        <f t="shared" si="4"/>
      </c>
      <c r="L11" s="130">
        <f t="shared" si="21"/>
        <v>0</v>
      </c>
      <c r="M11" s="131">
        <f>+MID($AQ$14,7,1)</f>
      </c>
      <c r="N11" s="131">
        <f t="shared" si="5"/>
      </c>
      <c r="O11" s="131">
        <f t="shared" si="6"/>
      </c>
      <c r="P11" s="131">
        <f t="shared" si="22"/>
        <v>0</v>
      </c>
      <c r="Q11" s="130">
        <f>+MID($AQ$18,7,1)</f>
      </c>
      <c r="R11" s="130">
        <f t="shared" si="7"/>
      </c>
      <c r="S11" s="130">
        <f t="shared" si="8"/>
      </c>
      <c r="T11" s="130">
        <f t="shared" si="23"/>
        <v>0</v>
      </c>
      <c r="U11" s="131">
        <f>+MID($AQ$22,7,1)</f>
      </c>
      <c r="V11" s="131">
        <f t="shared" si="9"/>
      </c>
      <c r="W11" s="131">
        <f t="shared" si="10"/>
      </c>
      <c r="X11" s="131">
        <f t="shared" si="24"/>
        <v>0</v>
      </c>
      <c r="Y11" s="142">
        <f>+MID($AQ$26,7,1)</f>
      </c>
      <c r="Z11" s="143">
        <f t="shared" si="11"/>
      </c>
      <c r="AA11" s="130">
        <f t="shared" si="12"/>
      </c>
      <c r="AB11" s="130">
        <f t="shared" si="25"/>
        <v>0</v>
      </c>
      <c r="AC11" s="134">
        <f>+MID($AQ$30,7,1)</f>
      </c>
      <c r="AD11" s="134">
        <f t="shared" si="13"/>
      </c>
      <c r="AE11" s="131">
        <f t="shared" si="14"/>
      </c>
      <c r="AF11" s="131">
        <f t="shared" si="26"/>
        <v>0</v>
      </c>
      <c r="AG11" s="143">
        <f>+MID($AQ$34,7,1)</f>
      </c>
      <c r="AH11" s="133">
        <f t="shared" si="15"/>
      </c>
      <c r="AI11" s="130">
        <f t="shared" si="16"/>
      </c>
      <c r="AJ11" s="130">
        <f t="shared" si="27"/>
        <v>0</v>
      </c>
      <c r="AK11" s="135"/>
      <c r="AL11" s="140" t="s">
        <v>258</v>
      </c>
      <c r="AM11" s="137" t="s">
        <v>259</v>
      </c>
      <c r="AN11" s="137">
        <f t="shared" si="18"/>
        <v>50</v>
      </c>
      <c r="AO11" s="127"/>
    </row>
    <row r="12" spans="1:52" ht="13.5" customHeight="1" thickBot="1">
      <c r="A12" s="130">
        <f>+MID($AQ$2,8,1)</f>
      </c>
      <c r="B12" s="130">
        <f t="shared" si="0"/>
      </c>
      <c r="C12" s="130">
        <f t="shared" si="17"/>
      </c>
      <c r="D12" s="130">
        <f t="shared" si="19"/>
        <v>0</v>
      </c>
      <c r="E12" s="131">
        <f>+MID($AQ$6,8,1)</f>
      </c>
      <c r="F12" s="131">
        <f t="shared" si="1"/>
      </c>
      <c r="G12" s="131">
        <f t="shared" si="2"/>
      </c>
      <c r="H12" s="131">
        <f t="shared" si="20"/>
        <v>0</v>
      </c>
      <c r="I12" s="130">
        <f>+MID($AQ$10,8,1)</f>
      </c>
      <c r="J12" s="130">
        <f t="shared" si="3"/>
      </c>
      <c r="K12" s="130">
        <f t="shared" si="4"/>
      </c>
      <c r="L12" s="130">
        <f t="shared" si="21"/>
        <v>0</v>
      </c>
      <c r="M12" s="131">
        <f>+MID($AQ$14,8,1)</f>
      </c>
      <c r="N12" s="131">
        <f t="shared" si="5"/>
      </c>
      <c r="O12" s="131">
        <f t="shared" si="6"/>
      </c>
      <c r="P12" s="131">
        <f t="shared" si="22"/>
        <v>0</v>
      </c>
      <c r="Q12" s="130">
        <f>+MID($AQ$18,8,1)</f>
      </c>
      <c r="R12" s="130">
        <f t="shared" si="7"/>
      </c>
      <c r="S12" s="130">
        <f t="shared" si="8"/>
      </c>
      <c r="T12" s="130">
        <f t="shared" si="23"/>
        <v>0</v>
      </c>
      <c r="U12" s="131">
        <f>+MID($AQ$22,8,1)</f>
      </c>
      <c r="V12" s="131">
        <f t="shared" si="9"/>
      </c>
      <c r="W12" s="131">
        <f t="shared" si="10"/>
      </c>
      <c r="X12" s="131">
        <f t="shared" si="24"/>
        <v>0</v>
      </c>
      <c r="Y12" s="142">
        <f>+MID($AQ$26,8,1)</f>
      </c>
      <c r="Z12" s="143">
        <f t="shared" si="11"/>
      </c>
      <c r="AA12" s="130">
        <f t="shared" si="12"/>
      </c>
      <c r="AB12" s="130">
        <f t="shared" si="25"/>
        <v>0</v>
      </c>
      <c r="AC12" s="134">
        <f>+MID($AQ$30,8,1)</f>
      </c>
      <c r="AD12" s="134">
        <f t="shared" si="13"/>
      </c>
      <c r="AE12" s="131">
        <f t="shared" si="14"/>
      </c>
      <c r="AF12" s="131">
        <f t="shared" si="26"/>
        <v>0</v>
      </c>
      <c r="AG12" s="143">
        <f>+MID($AQ$34,8,1)</f>
      </c>
      <c r="AH12" s="133">
        <f t="shared" si="15"/>
      </c>
      <c r="AI12" s="130">
        <f t="shared" si="16"/>
      </c>
      <c r="AJ12" s="130">
        <f t="shared" si="27"/>
        <v>0</v>
      </c>
      <c r="AK12" s="135"/>
      <c r="AL12" s="140" t="s">
        <v>260</v>
      </c>
      <c r="AM12" s="137" t="s">
        <v>261</v>
      </c>
      <c r="AN12" s="137">
        <f t="shared" si="18"/>
        <v>51</v>
      </c>
      <c r="AO12" s="127"/>
      <c r="AP12" s="127" t="s">
        <v>216</v>
      </c>
      <c r="AQ12" s="277">
        <f>+J5&amp;J6&amp;J7&amp;J8&amp;J9&amp;J10&amp;J11&amp;J12&amp;J13&amp;J14&amp;J15&amp;J16&amp;J17&amp;J18&amp;J19&amp;J20&amp;J21&amp;J22&amp;J23&amp;J24&amp;J25&amp;J26&amp;J27&amp;J28&amp;J29&amp;J30&amp;J31&amp;J32&amp;J33&amp;J34&amp;J35&amp;J36</f>
      </c>
      <c r="AR12" s="275"/>
      <c r="AS12" s="275"/>
      <c r="AT12" s="275"/>
      <c r="AU12" s="275"/>
      <c r="AV12" s="275"/>
      <c r="AW12" s="275"/>
      <c r="AX12" s="275"/>
      <c r="AY12" s="275"/>
      <c r="AZ12" s="276"/>
    </row>
    <row r="13" spans="1:42" ht="13.5" customHeight="1" thickBot="1">
      <c r="A13" s="130">
        <f>+MID($AQ$2,9,1)</f>
      </c>
      <c r="B13" s="130">
        <f t="shared" si="0"/>
      </c>
      <c r="C13" s="130">
        <f t="shared" si="17"/>
      </c>
      <c r="D13" s="130">
        <f t="shared" si="19"/>
        <v>0</v>
      </c>
      <c r="E13" s="131">
        <f>+MID($AQ$6,9,1)</f>
      </c>
      <c r="F13" s="131">
        <f t="shared" si="1"/>
      </c>
      <c r="G13" s="131">
        <f t="shared" si="2"/>
      </c>
      <c r="H13" s="131">
        <f t="shared" si="20"/>
        <v>0</v>
      </c>
      <c r="I13" s="130">
        <f>+MID($AQ$10,9,1)</f>
      </c>
      <c r="J13" s="130">
        <f t="shared" si="3"/>
      </c>
      <c r="K13" s="130">
        <f t="shared" si="4"/>
      </c>
      <c r="L13" s="130">
        <f t="shared" si="21"/>
        <v>0</v>
      </c>
      <c r="M13" s="131">
        <f>+MID($AQ$14,9,1)</f>
      </c>
      <c r="N13" s="131">
        <f t="shared" si="5"/>
      </c>
      <c r="O13" s="131">
        <f t="shared" si="6"/>
      </c>
      <c r="P13" s="131">
        <f t="shared" si="22"/>
        <v>0</v>
      </c>
      <c r="Q13" s="130">
        <f>+MID($AQ$18,9,1)</f>
      </c>
      <c r="R13" s="130">
        <f t="shared" si="7"/>
      </c>
      <c r="S13" s="130">
        <f t="shared" si="8"/>
      </c>
      <c r="T13" s="130">
        <f t="shared" si="23"/>
        <v>0</v>
      </c>
      <c r="U13" s="131">
        <f>+MID($AQ$22,9,1)</f>
      </c>
      <c r="V13" s="131">
        <f t="shared" si="9"/>
      </c>
      <c r="W13" s="131">
        <f t="shared" si="10"/>
      </c>
      <c r="X13" s="131">
        <f t="shared" si="24"/>
        <v>0</v>
      </c>
      <c r="Y13" s="142">
        <f>+MID($AQ$26,9,1)</f>
      </c>
      <c r="Z13" s="143">
        <f t="shared" si="11"/>
      </c>
      <c r="AA13" s="130">
        <f t="shared" si="12"/>
      </c>
      <c r="AB13" s="130">
        <f t="shared" si="25"/>
        <v>0</v>
      </c>
      <c r="AC13" s="134">
        <f>+MID($AQ$30,9,1)</f>
      </c>
      <c r="AD13" s="134">
        <f t="shared" si="13"/>
      </c>
      <c r="AE13" s="131">
        <f t="shared" si="14"/>
      </c>
      <c r="AF13" s="131">
        <f t="shared" si="26"/>
        <v>0</v>
      </c>
      <c r="AG13" s="143">
        <f>+MID($AQ$34,9,1)</f>
      </c>
      <c r="AH13" s="133">
        <f t="shared" si="15"/>
      </c>
      <c r="AI13" s="130">
        <f t="shared" si="16"/>
      </c>
      <c r="AJ13" s="130">
        <f t="shared" si="27"/>
        <v>0</v>
      </c>
      <c r="AK13" s="135"/>
      <c r="AL13" s="140" t="s">
        <v>262</v>
      </c>
      <c r="AM13" s="137" t="s">
        <v>263</v>
      </c>
      <c r="AN13" s="137">
        <f t="shared" si="18"/>
        <v>52</v>
      </c>
      <c r="AO13" s="127"/>
      <c r="AP13" s="127"/>
    </row>
    <row r="14" spans="1:52" ht="13.5" customHeight="1" thickBot="1">
      <c r="A14" s="130">
        <f>+MID($AQ$2,10,1)</f>
      </c>
      <c r="B14" s="130">
        <f t="shared" si="0"/>
      </c>
      <c r="C14" s="130">
        <f t="shared" si="17"/>
      </c>
      <c r="D14" s="130">
        <f t="shared" si="19"/>
        <v>0</v>
      </c>
      <c r="E14" s="131">
        <f>+MID($AQ$6,10,1)</f>
      </c>
      <c r="F14" s="131">
        <f t="shared" si="1"/>
      </c>
      <c r="G14" s="131">
        <f t="shared" si="2"/>
      </c>
      <c r="H14" s="131">
        <f t="shared" si="20"/>
        <v>0</v>
      </c>
      <c r="I14" s="130">
        <f>+MID($AQ$10,10,1)</f>
      </c>
      <c r="J14" s="130">
        <f t="shared" si="3"/>
      </c>
      <c r="K14" s="130">
        <f t="shared" si="4"/>
      </c>
      <c r="L14" s="130">
        <f t="shared" si="21"/>
        <v>0</v>
      </c>
      <c r="M14" s="131">
        <f>+MID($AQ$14,10,1)</f>
      </c>
      <c r="N14" s="131">
        <f t="shared" si="5"/>
      </c>
      <c r="O14" s="131">
        <f t="shared" si="6"/>
      </c>
      <c r="P14" s="131">
        <f t="shared" si="22"/>
        <v>0</v>
      </c>
      <c r="Q14" s="130">
        <f>+MID($AQ$18,10,1)</f>
      </c>
      <c r="R14" s="130">
        <f t="shared" si="7"/>
      </c>
      <c r="S14" s="130">
        <f t="shared" si="8"/>
      </c>
      <c r="T14" s="130">
        <f t="shared" si="23"/>
        <v>0</v>
      </c>
      <c r="U14" s="131">
        <f>+MID($AQ$22,10,1)</f>
      </c>
      <c r="V14" s="131">
        <f t="shared" si="9"/>
      </c>
      <c r="W14" s="131">
        <f t="shared" si="10"/>
      </c>
      <c r="X14" s="131">
        <f t="shared" si="24"/>
        <v>0</v>
      </c>
      <c r="Y14" s="142">
        <f>+MID($AQ$26,10,1)</f>
      </c>
      <c r="Z14" s="143">
        <f t="shared" si="11"/>
      </c>
      <c r="AA14" s="130">
        <f t="shared" si="12"/>
      </c>
      <c r="AB14" s="130">
        <f t="shared" si="25"/>
        <v>0</v>
      </c>
      <c r="AC14" s="134">
        <f>+MID($AQ$30,10,1)</f>
      </c>
      <c r="AD14" s="134">
        <f t="shared" si="13"/>
      </c>
      <c r="AE14" s="131">
        <f t="shared" si="14"/>
      </c>
      <c r="AF14" s="131">
        <f t="shared" si="26"/>
        <v>0</v>
      </c>
      <c r="AG14" s="143">
        <f>+MID($AQ$34,10,1)</f>
      </c>
      <c r="AH14" s="133">
        <f t="shared" si="15"/>
      </c>
      <c r="AI14" s="130">
        <f t="shared" si="16"/>
      </c>
      <c r="AJ14" s="130">
        <f t="shared" si="27"/>
        <v>0</v>
      </c>
      <c r="AK14" s="135"/>
      <c r="AL14" s="140" t="s">
        <v>264</v>
      </c>
      <c r="AM14" s="137" t="s">
        <v>265</v>
      </c>
      <c r="AN14" s="137">
        <f t="shared" si="18"/>
        <v>53</v>
      </c>
      <c r="AO14" s="127"/>
      <c r="AP14" s="127" t="s">
        <v>266</v>
      </c>
      <c r="AQ14" s="274">
        <f>IF('変更依頼書①'!J35="","",'変更依頼書①'!J35)</f>
      </c>
      <c r="AR14" s="275"/>
      <c r="AS14" s="275"/>
      <c r="AT14" s="275"/>
      <c r="AU14" s="275"/>
      <c r="AV14" s="275"/>
      <c r="AW14" s="275"/>
      <c r="AX14" s="275"/>
      <c r="AY14" s="275"/>
      <c r="AZ14" s="276"/>
    </row>
    <row r="15" spans="1:41" ht="13.5" customHeight="1" thickBot="1">
      <c r="A15" s="130">
        <f>+MID($AQ$2,11,1)</f>
      </c>
      <c r="B15" s="130">
        <f t="shared" si="0"/>
      </c>
      <c r="C15" s="130">
        <f t="shared" si="17"/>
      </c>
      <c r="D15" s="130">
        <f t="shared" si="19"/>
        <v>0</v>
      </c>
      <c r="E15" s="131">
        <f>+MID($AQ$6,11,1)</f>
      </c>
      <c r="F15" s="131">
        <f t="shared" si="1"/>
      </c>
      <c r="G15" s="131">
        <f t="shared" si="2"/>
      </c>
      <c r="H15" s="131">
        <f t="shared" si="20"/>
        <v>0</v>
      </c>
      <c r="I15" s="130">
        <f>+MID($AQ$10,11,1)</f>
      </c>
      <c r="J15" s="130">
        <f t="shared" si="3"/>
      </c>
      <c r="K15" s="130">
        <f t="shared" si="4"/>
      </c>
      <c r="L15" s="130">
        <f t="shared" si="21"/>
        <v>0</v>
      </c>
      <c r="M15" s="131">
        <f>+MID($AQ$14,11,1)</f>
      </c>
      <c r="N15" s="131">
        <f t="shared" si="5"/>
      </c>
      <c r="O15" s="131">
        <f t="shared" si="6"/>
      </c>
      <c r="P15" s="131">
        <f t="shared" si="22"/>
        <v>0</v>
      </c>
      <c r="Q15" s="130">
        <f>+MID($AQ$18,11,1)</f>
      </c>
      <c r="R15" s="130">
        <f t="shared" si="7"/>
      </c>
      <c r="S15" s="130">
        <f t="shared" si="8"/>
      </c>
      <c r="T15" s="130">
        <f t="shared" si="23"/>
        <v>0</v>
      </c>
      <c r="U15" s="131">
        <f>+MID($AQ$22,11,1)</f>
      </c>
      <c r="V15" s="131">
        <f t="shared" si="9"/>
      </c>
      <c r="W15" s="131">
        <f t="shared" si="10"/>
      </c>
      <c r="X15" s="131">
        <f t="shared" si="24"/>
        <v>0</v>
      </c>
      <c r="Y15" s="142">
        <f>+MID($AQ$26,11,1)</f>
      </c>
      <c r="Z15" s="143">
        <f t="shared" si="11"/>
      </c>
      <c r="AA15" s="130">
        <f t="shared" si="12"/>
      </c>
      <c r="AB15" s="130">
        <f t="shared" si="25"/>
        <v>0</v>
      </c>
      <c r="AC15" s="134">
        <f>+MID($AQ$30,11,1)</f>
      </c>
      <c r="AD15" s="134">
        <f t="shared" si="13"/>
      </c>
      <c r="AE15" s="131">
        <f t="shared" si="14"/>
      </c>
      <c r="AF15" s="131">
        <f t="shared" si="26"/>
        <v>0</v>
      </c>
      <c r="AG15" s="143">
        <f>+MID($AQ$34,11,1)</f>
      </c>
      <c r="AH15" s="133">
        <f t="shared" si="15"/>
      </c>
      <c r="AI15" s="130">
        <f t="shared" si="16"/>
      </c>
      <c r="AJ15" s="130">
        <f t="shared" si="27"/>
        <v>0</v>
      </c>
      <c r="AK15" s="135"/>
      <c r="AL15" s="140" t="s">
        <v>267</v>
      </c>
      <c r="AM15" s="137" t="s">
        <v>268</v>
      </c>
      <c r="AN15" s="137">
        <f t="shared" si="18"/>
        <v>54</v>
      </c>
      <c r="AO15" s="127"/>
    </row>
    <row r="16" spans="1:52" ht="13.5" customHeight="1" thickBot="1">
      <c r="A16" s="130">
        <f>+MID($AQ$2,12,1)</f>
      </c>
      <c r="B16" s="130">
        <f t="shared" si="0"/>
      </c>
      <c r="C16" s="130">
        <f t="shared" si="17"/>
      </c>
      <c r="D16" s="130">
        <f t="shared" si="19"/>
        <v>0</v>
      </c>
      <c r="E16" s="131">
        <f>+MID($AQ$6,12,1)</f>
      </c>
      <c r="F16" s="131">
        <f t="shared" si="1"/>
      </c>
      <c r="G16" s="131">
        <f t="shared" si="2"/>
      </c>
      <c r="H16" s="131">
        <f t="shared" si="20"/>
        <v>0</v>
      </c>
      <c r="I16" s="130">
        <f>+MID($AQ$10,12,1)</f>
      </c>
      <c r="J16" s="130">
        <f t="shared" si="3"/>
      </c>
      <c r="K16" s="130">
        <f t="shared" si="4"/>
      </c>
      <c r="L16" s="130">
        <f t="shared" si="21"/>
        <v>0</v>
      </c>
      <c r="M16" s="131">
        <f>+MID($AQ$14,12,1)</f>
      </c>
      <c r="N16" s="131">
        <f t="shared" si="5"/>
      </c>
      <c r="O16" s="131">
        <f t="shared" si="6"/>
      </c>
      <c r="P16" s="131">
        <f t="shared" si="22"/>
        <v>0</v>
      </c>
      <c r="Q16" s="130">
        <f>+MID($AQ$18,12,1)</f>
      </c>
      <c r="R16" s="130">
        <f t="shared" si="7"/>
      </c>
      <c r="S16" s="130">
        <f t="shared" si="8"/>
      </c>
      <c r="T16" s="130">
        <f t="shared" si="23"/>
        <v>0</v>
      </c>
      <c r="U16" s="131">
        <f>+MID($AQ$22,12,1)</f>
      </c>
      <c r="V16" s="131">
        <f t="shared" si="9"/>
      </c>
      <c r="W16" s="131">
        <f t="shared" si="10"/>
      </c>
      <c r="X16" s="131">
        <f t="shared" si="24"/>
        <v>0</v>
      </c>
      <c r="Y16" s="142">
        <f>+MID($AQ$26,12,1)</f>
      </c>
      <c r="Z16" s="143">
        <f t="shared" si="11"/>
      </c>
      <c r="AA16" s="130">
        <f t="shared" si="12"/>
      </c>
      <c r="AB16" s="130">
        <f t="shared" si="25"/>
        <v>0</v>
      </c>
      <c r="AC16" s="134">
        <f>+MID($AQ$30,12,1)</f>
      </c>
      <c r="AD16" s="134">
        <f t="shared" si="13"/>
      </c>
      <c r="AE16" s="131">
        <f t="shared" si="14"/>
      </c>
      <c r="AF16" s="131">
        <f t="shared" si="26"/>
        <v>0</v>
      </c>
      <c r="AG16" s="143">
        <f>+MID($AQ$34,12,1)</f>
      </c>
      <c r="AH16" s="133">
        <f t="shared" si="15"/>
      </c>
      <c r="AI16" s="130">
        <f t="shared" si="16"/>
      </c>
      <c r="AJ16" s="130">
        <f t="shared" si="27"/>
        <v>0</v>
      </c>
      <c r="AK16" s="135"/>
      <c r="AL16" s="140" t="s">
        <v>269</v>
      </c>
      <c r="AM16" s="137" t="s">
        <v>270</v>
      </c>
      <c r="AN16" s="137">
        <f t="shared" si="18"/>
        <v>55</v>
      </c>
      <c r="AO16" s="127"/>
      <c r="AP16" s="127" t="s">
        <v>220</v>
      </c>
      <c r="AQ16" s="277">
        <f>+N5&amp;N6&amp;N7&amp;N8&amp;N9&amp;N10&amp;N11&amp;N12&amp;N13&amp;N14&amp;N15&amp;N16&amp;N17&amp;N18&amp;N19&amp;N20&amp;N21&amp;N22&amp;N23&amp;N24&amp;N25&amp;N26&amp;N27&amp;N28&amp;N29&amp;N30&amp;N31&amp;N32&amp;N33&amp;N34&amp;N35&amp;N36</f>
      </c>
      <c r="AR16" s="275"/>
      <c r="AS16" s="275"/>
      <c r="AT16" s="275"/>
      <c r="AU16" s="275"/>
      <c r="AV16" s="275"/>
      <c r="AW16" s="275"/>
      <c r="AX16" s="275"/>
      <c r="AY16" s="275"/>
      <c r="AZ16" s="276"/>
    </row>
    <row r="17" spans="1:42" ht="13.5" customHeight="1" thickBot="1">
      <c r="A17" s="130">
        <f>+MID($AQ$2,13,1)</f>
      </c>
      <c r="B17" s="130">
        <f t="shared" si="0"/>
      </c>
      <c r="C17" s="130">
        <f t="shared" si="17"/>
      </c>
      <c r="D17" s="130">
        <f t="shared" si="19"/>
        <v>0</v>
      </c>
      <c r="E17" s="131">
        <f>+MID($AQ$6,13,1)</f>
      </c>
      <c r="F17" s="131">
        <f t="shared" si="1"/>
      </c>
      <c r="G17" s="131">
        <f t="shared" si="2"/>
      </c>
      <c r="H17" s="131">
        <f t="shared" si="20"/>
        <v>0</v>
      </c>
      <c r="I17" s="130">
        <f>+MID($AQ$10,13,1)</f>
      </c>
      <c r="J17" s="130">
        <f t="shared" si="3"/>
      </c>
      <c r="K17" s="130">
        <f t="shared" si="4"/>
      </c>
      <c r="L17" s="130">
        <f t="shared" si="21"/>
        <v>0</v>
      </c>
      <c r="M17" s="131">
        <f>+MID($AQ$14,13,1)</f>
      </c>
      <c r="N17" s="131">
        <f t="shared" si="5"/>
      </c>
      <c r="O17" s="131">
        <f t="shared" si="6"/>
      </c>
      <c r="P17" s="131">
        <f t="shared" si="22"/>
        <v>0</v>
      </c>
      <c r="Q17" s="130">
        <f>+MID($AQ$18,13,1)</f>
      </c>
      <c r="R17" s="130">
        <f t="shared" si="7"/>
      </c>
      <c r="S17" s="130">
        <f t="shared" si="8"/>
      </c>
      <c r="T17" s="130">
        <f t="shared" si="23"/>
        <v>0</v>
      </c>
      <c r="U17" s="131">
        <f>+MID($AQ$22,13,1)</f>
      </c>
      <c r="V17" s="131">
        <f t="shared" si="9"/>
      </c>
      <c r="W17" s="131">
        <f t="shared" si="10"/>
      </c>
      <c r="X17" s="131">
        <f t="shared" si="24"/>
        <v>0</v>
      </c>
      <c r="Y17" s="142">
        <f>+MID($AQ$26,13,1)</f>
      </c>
      <c r="Z17" s="143">
        <f t="shared" si="11"/>
      </c>
      <c r="AA17" s="130">
        <f t="shared" si="12"/>
      </c>
      <c r="AB17" s="130">
        <f t="shared" si="25"/>
        <v>0</v>
      </c>
      <c r="AC17" s="134">
        <f>+MID($AQ$30,13,1)</f>
      </c>
      <c r="AD17" s="134">
        <f t="shared" si="13"/>
      </c>
      <c r="AE17" s="131">
        <f t="shared" si="14"/>
      </c>
      <c r="AF17" s="131">
        <f t="shared" si="26"/>
        <v>0</v>
      </c>
      <c r="AG17" s="143">
        <f>+MID($AQ$34,13,1)</f>
      </c>
      <c r="AH17" s="133">
        <f t="shared" si="15"/>
      </c>
      <c r="AI17" s="130">
        <f t="shared" si="16"/>
      </c>
      <c r="AJ17" s="130">
        <f t="shared" si="27"/>
        <v>0</v>
      </c>
      <c r="AK17" s="135"/>
      <c r="AL17" s="140" t="s">
        <v>271</v>
      </c>
      <c r="AM17" s="137" t="s">
        <v>272</v>
      </c>
      <c r="AN17" s="137">
        <f t="shared" si="18"/>
        <v>56</v>
      </c>
      <c r="AO17" s="127"/>
      <c r="AP17" s="127"/>
    </row>
    <row r="18" spans="1:52" ht="13.5" customHeight="1" thickBot="1">
      <c r="A18" s="130">
        <f>+MID($AQ$2,14,1)</f>
      </c>
      <c r="B18" s="130">
        <f t="shared" si="0"/>
      </c>
      <c r="C18" s="130">
        <f t="shared" si="17"/>
      </c>
      <c r="D18" s="130">
        <f t="shared" si="19"/>
        <v>0</v>
      </c>
      <c r="E18" s="131">
        <f>+MID($AQ$6,14,1)</f>
      </c>
      <c r="F18" s="131">
        <f t="shared" si="1"/>
      </c>
      <c r="G18" s="131">
        <f t="shared" si="2"/>
      </c>
      <c r="H18" s="131">
        <f t="shared" si="20"/>
        <v>0</v>
      </c>
      <c r="I18" s="130">
        <f>+MID($AQ$10,14,1)</f>
      </c>
      <c r="J18" s="130">
        <f t="shared" si="3"/>
      </c>
      <c r="K18" s="130">
        <f t="shared" si="4"/>
      </c>
      <c r="L18" s="130">
        <f t="shared" si="21"/>
        <v>0</v>
      </c>
      <c r="M18" s="131">
        <f>+MID($AQ$14,14,1)</f>
      </c>
      <c r="N18" s="131">
        <f t="shared" si="5"/>
      </c>
      <c r="O18" s="131">
        <f t="shared" si="6"/>
      </c>
      <c r="P18" s="131">
        <f t="shared" si="22"/>
        <v>0</v>
      </c>
      <c r="Q18" s="130">
        <f>+MID($AQ$18,14,1)</f>
      </c>
      <c r="R18" s="130">
        <f t="shared" si="7"/>
      </c>
      <c r="S18" s="130">
        <f t="shared" si="8"/>
      </c>
      <c r="T18" s="130">
        <f t="shared" si="23"/>
        <v>0</v>
      </c>
      <c r="U18" s="131">
        <f>+MID($AQ$22,14,1)</f>
      </c>
      <c r="V18" s="131">
        <f t="shared" si="9"/>
      </c>
      <c r="W18" s="131">
        <f t="shared" si="10"/>
      </c>
      <c r="X18" s="131">
        <f t="shared" si="24"/>
        <v>0</v>
      </c>
      <c r="Y18" s="142">
        <f>+MID($AQ$26,14,1)</f>
      </c>
      <c r="Z18" s="143">
        <f t="shared" si="11"/>
      </c>
      <c r="AA18" s="130">
        <f t="shared" si="12"/>
      </c>
      <c r="AB18" s="130">
        <f t="shared" si="25"/>
        <v>0</v>
      </c>
      <c r="AC18" s="134">
        <f>+MID($AQ$30,14,1)</f>
      </c>
      <c r="AD18" s="134">
        <f t="shared" si="13"/>
      </c>
      <c r="AE18" s="131">
        <f t="shared" si="14"/>
      </c>
      <c r="AF18" s="131">
        <f t="shared" si="26"/>
        <v>0</v>
      </c>
      <c r="AG18" s="143">
        <f>+MID($AQ$34,14,1)</f>
      </c>
      <c r="AH18" s="133">
        <f t="shared" si="15"/>
      </c>
      <c r="AI18" s="130">
        <f t="shared" si="16"/>
      </c>
      <c r="AJ18" s="130">
        <f t="shared" si="27"/>
        <v>0</v>
      </c>
      <c r="AK18" s="135"/>
      <c r="AL18" s="140" t="s">
        <v>273</v>
      </c>
      <c r="AM18" s="137" t="s">
        <v>274</v>
      </c>
      <c r="AN18" s="137">
        <f t="shared" si="18"/>
        <v>57</v>
      </c>
      <c r="AO18" s="127"/>
      <c r="AP18" s="127" t="s">
        <v>275</v>
      </c>
      <c r="AQ18" s="274">
        <f>IF('変更依頼書①'!J38="","",'変更依頼書①'!J38)</f>
      </c>
      <c r="AR18" s="275"/>
      <c r="AS18" s="275"/>
      <c r="AT18" s="275"/>
      <c r="AU18" s="275"/>
      <c r="AV18" s="275"/>
      <c r="AW18" s="275"/>
      <c r="AX18" s="275"/>
      <c r="AY18" s="275"/>
      <c r="AZ18" s="276"/>
    </row>
    <row r="19" spans="1:41" ht="13.5" customHeight="1" thickBot="1">
      <c r="A19" s="130">
        <f>+MID($AQ$2,15,1)</f>
      </c>
      <c r="B19" s="130">
        <f t="shared" si="0"/>
      </c>
      <c r="C19" s="130">
        <f t="shared" si="17"/>
      </c>
      <c r="D19" s="130">
        <f t="shared" si="19"/>
        <v>0</v>
      </c>
      <c r="E19" s="131">
        <f>+MID($AQ$6,15,1)</f>
      </c>
      <c r="F19" s="131">
        <f t="shared" si="1"/>
      </c>
      <c r="G19" s="131">
        <f t="shared" si="2"/>
      </c>
      <c r="H19" s="131">
        <f t="shared" si="20"/>
        <v>0</v>
      </c>
      <c r="I19" s="130">
        <f>+MID($AQ$10,15,1)</f>
      </c>
      <c r="J19" s="130">
        <f t="shared" si="3"/>
      </c>
      <c r="K19" s="130">
        <f t="shared" si="4"/>
      </c>
      <c r="L19" s="130">
        <f t="shared" si="21"/>
        <v>0</v>
      </c>
      <c r="M19" s="131">
        <f>+MID($AQ$14,15,1)</f>
      </c>
      <c r="N19" s="131">
        <f t="shared" si="5"/>
      </c>
      <c r="O19" s="131">
        <f t="shared" si="6"/>
      </c>
      <c r="P19" s="131">
        <f t="shared" si="22"/>
        <v>0</v>
      </c>
      <c r="Q19" s="130">
        <f>+MID($AQ$18,15,1)</f>
      </c>
      <c r="R19" s="130">
        <f t="shared" si="7"/>
      </c>
      <c r="S19" s="130">
        <f t="shared" si="8"/>
      </c>
      <c r="T19" s="130">
        <f t="shared" si="23"/>
        <v>0</v>
      </c>
      <c r="U19" s="131">
        <f>+MID($AQ$22,15,1)</f>
      </c>
      <c r="V19" s="131">
        <f t="shared" si="9"/>
      </c>
      <c r="W19" s="131">
        <f t="shared" si="10"/>
      </c>
      <c r="X19" s="131">
        <f t="shared" si="24"/>
        <v>0</v>
      </c>
      <c r="Y19" s="142">
        <f>+MID($AQ$26,15,1)</f>
      </c>
      <c r="Z19" s="143">
        <f t="shared" si="11"/>
      </c>
      <c r="AA19" s="130">
        <f t="shared" si="12"/>
      </c>
      <c r="AB19" s="130">
        <f t="shared" si="25"/>
        <v>0</v>
      </c>
      <c r="AC19" s="134">
        <f>+MID($AQ$30,15,1)</f>
      </c>
      <c r="AD19" s="134">
        <f t="shared" si="13"/>
      </c>
      <c r="AE19" s="131">
        <f t="shared" si="14"/>
      </c>
      <c r="AF19" s="131">
        <f t="shared" si="26"/>
        <v>0</v>
      </c>
      <c r="AG19" s="143">
        <f>+MID($AQ$34,15,1)</f>
      </c>
      <c r="AH19" s="133">
        <f t="shared" si="15"/>
      </c>
      <c r="AI19" s="130">
        <f t="shared" si="16"/>
      </c>
      <c r="AJ19" s="130">
        <f t="shared" si="27"/>
        <v>0</v>
      </c>
      <c r="AK19" s="135"/>
      <c r="AL19" s="138" t="s">
        <v>276</v>
      </c>
      <c r="AM19" s="137" t="s">
        <v>277</v>
      </c>
      <c r="AN19" s="137">
        <f t="shared" si="18"/>
        <v>64</v>
      </c>
      <c r="AO19" s="127"/>
    </row>
    <row r="20" spans="1:52" ht="13.5" customHeight="1" thickBot="1">
      <c r="A20" s="130">
        <f>+MID($AQ$2,16,1)</f>
      </c>
      <c r="B20" s="130">
        <f t="shared" si="0"/>
      </c>
      <c r="C20" s="130">
        <f t="shared" si="17"/>
      </c>
      <c r="D20" s="130">
        <f t="shared" si="19"/>
        <v>0</v>
      </c>
      <c r="E20" s="131">
        <f>+MID($AQ$6,16,1)</f>
      </c>
      <c r="F20" s="131">
        <f t="shared" si="1"/>
      </c>
      <c r="G20" s="131">
        <f t="shared" si="2"/>
      </c>
      <c r="H20" s="131">
        <f t="shared" si="20"/>
        <v>0</v>
      </c>
      <c r="I20" s="130">
        <f>+MID($AQ$10,16,1)</f>
      </c>
      <c r="J20" s="130">
        <f t="shared" si="3"/>
      </c>
      <c r="K20" s="130">
        <f t="shared" si="4"/>
      </c>
      <c r="L20" s="130">
        <f t="shared" si="21"/>
        <v>0</v>
      </c>
      <c r="M20" s="131">
        <f>+MID($AQ$14,16,1)</f>
      </c>
      <c r="N20" s="131">
        <f t="shared" si="5"/>
      </c>
      <c r="O20" s="131">
        <f t="shared" si="6"/>
      </c>
      <c r="P20" s="131">
        <f t="shared" si="22"/>
        <v>0</v>
      </c>
      <c r="Q20" s="141">
        <f>+MID($AQ$18,16,1)</f>
      </c>
      <c r="R20" s="141">
        <f t="shared" si="7"/>
      </c>
      <c r="S20" s="130">
        <f t="shared" si="8"/>
      </c>
      <c r="T20" s="130">
        <f t="shared" si="23"/>
        <v>0</v>
      </c>
      <c r="U20" s="131">
        <f>+MID($AQ$22,16,1)</f>
      </c>
      <c r="V20" s="131">
        <f t="shared" si="9"/>
      </c>
      <c r="W20" s="131">
        <f t="shared" si="10"/>
      </c>
      <c r="X20" s="131">
        <f t="shared" si="24"/>
        <v>0</v>
      </c>
      <c r="Y20" s="142">
        <f>+MID($AQ$26,16,1)</f>
      </c>
      <c r="Z20" s="143">
        <f t="shared" si="11"/>
      </c>
      <c r="AA20" s="130">
        <f t="shared" si="12"/>
      </c>
      <c r="AB20" s="130">
        <f t="shared" si="25"/>
        <v>0</v>
      </c>
      <c r="AC20" s="134">
        <f>+MID($AQ$30,16,1)</f>
      </c>
      <c r="AD20" s="134">
        <f t="shared" si="13"/>
      </c>
      <c r="AE20" s="131">
        <f t="shared" si="14"/>
      </c>
      <c r="AF20" s="131">
        <f t="shared" si="26"/>
        <v>0</v>
      </c>
      <c r="AG20" s="143">
        <f>+MID($AQ$34,16,1)</f>
      </c>
      <c r="AH20" s="133">
        <f t="shared" si="15"/>
      </c>
      <c r="AI20" s="130">
        <f t="shared" si="16"/>
      </c>
      <c r="AJ20" s="130">
        <f t="shared" si="27"/>
        <v>0</v>
      </c>
      <c r="AK20" s="135"/>
      <c r="AL20" s="137" t="s">
        <v>278</v>
      </c>
      <c r="AM20" s="137" t="s">
        <v>279</v>
      </c>
      <c r="AN20" s="137">
        <f t="shared" si="18"/>
        <v>65</v>
      </c>
      <c r="AO20" s="127"/>
      <c r="AP20" s="127" t="s">
        <v>224</v>
      </c>
      <c r="AQ20" s="277">
        <f>+R5&amp;R6&amp;R7&amp;R8&amp;R9&amp;R10&amp;R11&amp;R12&amp;R13&amp;R14&amp;R15&amp;R16&amp;R17&amp;R18&amp;R19&amp;R20&amp;R21&amp;R22&amp;R23&amp;R24&amp;R25&amp;R26&amp;R27&amp;R28&amp;R29&amp;R30&amp;R31&amp;R32&amp;R33&amp;R34&amp;R35&amp;R36</f>
      </c>
      <c r="AR20" s="275"/>
      <c r="AS20" s="275"/>
      <c r="AT20" s="275"/>
      <c r="AU20" s="275"/>
      <c r="AV20" s="275"/>
      <c r="AW20" s="275"/>
      <c r="AX20" s="275"/>
      <c r="AY20" s="275"/>
      <c r="AZ20" s="276"/>
    </row>
    <row r="21" spans="1:42" ht="13.5" customHeight="1" thickBot="1">
      <c r="A21" s="130">
        <f>+MID($AQ$2,17,1)</f>
      </c>
      <c r="B21" s="130">
        <f t="shared" si="0"/>
      </c>
      <c r="C21" s="130">
        <f t="shared" si="17"/>
      </c>
      <c r="D21" s="130">
        <f t="shared" si="19"/>
        <v>0</v>
      </c>
      <c r="E21" s="131">
        <f>+MID($AQ$6,17,1)</f>
      </c>
      <c r="F21" s="131">
        <f t="shared" si="1"/>
      </c>
      <c r="G21" s="131">
        <f t="shared" si="2"/>
      </c>
      <c r="H21" s="131">
        <f t="shared" si="20"/>
        <v>0</v>
      </c>
      <c r="I21" s="130">
        <f>+MID($AQ$10,17,1)</f>
      </c>
      <c r="J21" s="130">
        <f t="shared" si="3"/>
      </c>
      <c r="K21" s="130">
        <f t="shared" si="4"/>
      </c>
      <c r="L21" s="130">
        <f t="shared" si="21"/>
        <v>0</v>
      </c>
      <c r="M21" s="131">
        <f>+MID($AQ$14,17,1)</f>
      </c>
      <c r="N21" s="131">
        <f t="shared" si="5"/>
      </c>
      <c r="O21" s="131">
        <f t="shared" si="6"/>
      </c>
      <c r="P21" s="131">
        <f t="shared" si="22"/>
        <v>0</v>
      </c>
      <c r="Q21" s="130">
        <f>+MID($AQ$18,17,1)</f>
      </c>
      <c r="R21" s="130">
        <f t="shared" si="7"/>
      </c>
      <c r="S21" s="130">
        <f t="shared" si="8"/>
      </c>
      <c r="T21" s="130">
        <f t="shared" si="23"/>
        <v>0</v>
      </c>
      <c r="U21" s="131">
        <f>+MID($AQ$22,17,1)</f>
      </c>
      <c r="V21" s="131">
        <f t="shared" si="9"/>
      </c>
      <c r="W21" s="131">
        <f t="shared" si="10"/>
      </c>
      <c r="X21" s="131">
        <f t="shared" si="24"/>
        <v>0</v>
      </c>
      <c r="Y21" s="142">
        <f>+MID($AQ$26,17,1)</f>
      </c>
      <c r="Z21" s="143">
        <f t="shared" si="11"/>
      </c>
      <c r="AA21" s="130">
        <f t="shared" si="12"/>
      </c>
      <c r="AB21" s="130">
        <f t="shared" si="25"/>
        <v>0</v>
      </c>
      <c r="AC21" s="134">
        <f>+MID($AQ$30,17,1)</f>
      </c>
      <c r="AD21" s="134">
        <f t="shared" si="13"/>
      </c>
      <c r="AE21" s="131">
        <f t="shared" si="14"/>
      </c>
      <c r="AF21" s="131">
        <f t="shared" si="26"/>
        <v>0</v>
      </c>
      <c r="AG21" s="143">
        <f>+MID($AQ$34,17,1)</f>
      </c>
      <c r="AH21" s="133">
        <f t="shared" si="15"/>
      </c>
      <c r="AI21" s="130">
        <f t="shared" si="16"/>
      </c>
      <c r="AJ21" s="130">
        <f t="shared" si="27"/>
        <v>0</v>
      </c>
      <c r="AK21" s="135"/>
      <c r="AL21" s="137" t="s">
        <v>280</v>
      </c>
      <c r="AM21" s="137" t="s">
        <v>281</v>
      </c>
      <c r="AN21" s="137">
        <f t="shared" si="18"/>
        <v>66</v>
      </c>
      <c r="AO21" s="127"/>
      <c r="AP21" s="127"/>
    </row>
    <row r="22" spans="1:52" ht="13.5" customHeight="1" thickBot="1">
      <c r="A22" s="130">
        <f>+MID($AQ$2,18,1)</f>
      </c>
      <c r="B22" s="130">
        <f t="shared" si="0"/>
      </c>
      <c r="C22" s="130">
        <f t="shared" si="17"/>
      </c>
      <c r="D22" s="130">
        <f t="shared" si="19"/>
        <v>0</v>
      </c>
      <c r="E22" s="131">
        <f>+MID($AQ$6,18,1)</f>
      </c>
      <c r="F22" s="131">
        <f t="shared" si="1"/>
      </c>
      <c r="G22" s="131">
        <f t="shared" si="2"/>
      </c>
      <c r="H22" s="131">
        <f t="shared" si="20"/>
        <v>0</v>
      </c>
      <c r="I22" s="130">
        <f>+MID($AQ$10,18,1)</f>
      </c>
      <c r="J22" s="130">
        <f t="shared" si="3"/>
      </c>
      <c r="K22" s="130">
        <f t="shared" si="4"/>
      </c>
      <c r="L22" s="130">
        <f t="shared" si="21"/>
        <v>0</v>
      </c>
      <c r="M22" s="131">
        <f>+MID($AQ$14,18,1)</f>
      </c>
      <c r="N22" s="131">
        <f t="shared" si="5"/>
      </c>
      <c r="O22" s="131">
        <f t="shared" si="6"/>
      </c>
      <c r="P22" s="131">
        <f t="shared" si="22"/>
        <v>0</v>
      </c>
      <c r="Q22" s="130">
        <f>+MID($AQ$18,18,1)</f>
      </c>
      <c r="R22" s="130">
        <f t="shared" si="7"/>
      </c>
      <c r="S22" s="130">
        <f t="shared" si="8"/>
      </c>
      <c r="T22" s="130">
        <f t="shared" si="23"/>
        <v>0</v>
      </c>
      <c r="U22" s="131">
        <f>+MID($AQ$22,18,1)</f>
      </c>
      <c r="V22" s="131">
        <f t="shared" si="9"/>
      </c>
      <c r="W22" s="131">
        <f t="shared" si="10"/>
      </c>
      <c r="X22" s="131">
        <f t="shared" si="24"/>
        <v>0</v>
      </c>
      <c r="Y22" s="142">
        <f>+MID($AQ$26,18,1)</f>
      </c>
      <c r="Z22" s="143">
        <f t="shared" si="11"/>
      </c>
      <c r="AA22" s="130">
        <f t="shared" si="12"/>
      </c>
      <c r="AB22" s="130">
        <f t="shared" si="25"/>
        <v>0</v>
      </c>
      <c r="AC22" s="134">
        <f>+MID($AQ$30,18,1)</f>
      </c>
      <c r="AD22" s="134">
        <f t="shared" si="13"/>
      </c>
      <c r="AE22" s="131">
        <f t="shared" si="14"/>
      </c>
      <c r="AF22" s="131">
        <f t="shared" si="26"/>
        <v>0</v>
      </c>
      <c r="AG22" s="143">
        <f>+MID($AQ$34,18,1)</f>
      </c>
      <c r="AH22" s="133">
        <f t="shared" si="15"/>
      </c>
      <c r="AI22" s="130">
        <f t="shared" si="16"/>
      </c>
      <c r="AJ22" s="130">
        <f t="shared" si="27"/>
        <v>0</v>
      </c>
      <c r="AK22" s="135"/>
      <c r="AL22" s="137" t="s">
        <v>282</v>
      </c>
      <c r="AM22" s="137" t="s">
        <v>283</v>
      </c>
      <c r="AN22" s="137">
        <f t="shared" si="18"/>
        <v>67</v>
      </c>
      <c r="AO22" s="127"/>
      <c r="AP22" s="127" t="s">
        <v>227</v>
      </c>
      <c r="AQ22" s="274">
        <f>IF('変更依頼書①'!J51="","",'変更依頼書①'!J51)</f>
      </c>
      <c r="AR22" s="275"/>
      <c r="AS22" s="275"/>
      <c r="AT22" s="275"/>
      <c r="AU22" s="275"/>
      <c r="AV22" s="275"/>
      <c r="AW22" s="275"/>
      <c r="AX22" s="275"/>
      <c r="AY22" s="275"/>
      <c r="AZ22" s="276"/>
    </row>
    <row r="23" spans="1:41" ht="13.5" customHeight="1" thickBot="1">
      <c r="A23" s="130">
        <f>+MID($AQ$2,19,1)</f>
      </c>
      <c r="B23" s="130">
        <f t="shared" si="0"/>
      </c>
      <c r="C23" s="130">
        <f t="shared" si="17"/>
      </c>
      <c r="D23" s="130">
        <f t="shared" si="19"/>
        <v>0</v>
      </c>
      <c r="E23" s="131">
        <f>+MID($AQ$6,19,1)</f>
      </c>
      <c r="F23" s="131">
        <f t="shared" si="1"/>
      </c>
      <c r="G23" s="131">
        <f t="shared" si="2"/>
      </c>
      <c r="H23" s="131">
        <f t="shared" si="20"/>
        <v>0</v>
      </c>
      <c r="I23" s="130">
        <f>+MID($AQ$10,19,1)</f>
      </c>
      <c r="J23" s="130">
        <f t="shared" si="3"/>
      </c>
      <c r="K23" s="130">
        <f t="shared" si="4"/>
      </c>
      <c r="L23" s="130">
        <f t="shared" si="21"/>
        <v>0</v>
      </c>
      <c r="M23" s="131">
        <f>+MID($AQ$14,19,1)</f>
      </c>
      <c r="N23" s="131">
        <f t="shared" si="5"/>
      </c>
      <c r="O23" s="131">
        <f t="shared" si="6"/>
      </c>
      <c r="P23" s="131">
        <f t="shared" si="22"/>
        <v>0</v>
      </c>
      <c r="Q23" s="130">
        <f>+MID($AQ$18,19,1)</f>
      </c>
      <c r="R23" s="130">
        <f t="shared" si="7"/>
      </c>
      <c r="S23" s="130">
        <f t="shared" si="8"/>
      </c>
      <c r="T23" s="130">
        <f t="shared" si="23"/>
        <v>0</v>
      </c>
      <c r="U23" s="131">
        <f>+MID($AQ$22,19,1)</f>
      </c>
      <c r="V23" s="131">
        <f t="shared" si="9"/>
      </c>
      <c r="W23" s="131">
        <f t="shared" si="10"/>
      </c>
      <c r="X23" s="131">
        <f t="shared" si="24"/>
        <v>0</v>
      </c>
      <c r="Y23" s="142">
        <f>+MID($AQ$26,19,1)</f>
      </c>
      <c r="Z23" s="143">
        <f t="shared" si="11"/>
      </c>
      <c r="AA23" s="130">
        <f t="shared" si="12"/>
      </c>
      <c r="AB23" s="130">
        <f t="shared" si="25"/>
        <v>0</v>
      </c>
      <c r="AC23" s="134">
        <f>+MID($AQ$30,19,1)</f>
      </c>
      <c r="AD23" s="134">
        <f t="shared" si="13"/>
      </c>
      <c r="AE23" s="131">
        <f t="shared" si="14"/>
      </c>
      <c r="AF23" s="131">
        <f t="shared" si="26"/>
        <v>0</v>
      </c>
      <c r="AG23" s="143">
        <f>+MID($AQ$34,19,1)</f>
      </c>
      <c r="AH23" s="133">
        <f t="shared" si="15"/>
      </c>
      <c r="AI23" s="130">
        <f t="shared" si="16"/>
      </c>
      <c r="AJ23" s="130">
        <f t="shared" si="27"/>
        <v>0</v>
      </c>
      <c r="AK23" s="135"/>
      <c r="AL23" s="137" t="s">
        <v>284</v>
      </c>
      <c r="AM23" s="137" t="s">
        <v>285</v>
      </c>
      <c r="AN23" s="137">
        <f t="shared" si="18"/>
        <v>68</v>
      </c>
      <c r="AO23" s="127"/>
    </row>
    <row r="24" spans="1:52" ht="13.5" customHeight="1" thickBot="1">
      <c r="A24" s="130">
        <f>+MID($AQ$2,20,1)</f>
      </c>
      <c r="B24" s="130">
        <f t="shared" si="0"/>
      </c>
      <c r="C24" s="130">
        <f t="shared" si="17"/>
      </c>
      <c r="D24" s="130">
        <f t="shared" si="19"/>
        <v>0</v>
      </c>
      <c r="E24" s="131">
        <f>+MID($AQ$6,20,1)</f>
      </c>
      <c r="F24" s="131">
        <f t="shared" si="1"/>
      </c>
      <c r="G24" s="131">
        <f t="shared" si="2"/>
      </c>
      <c r="H24" s="131">
        <f t="shared" si="20"/>
        <v>0</v>
      </c>
      <c r="I24" s="130">
        <f>+MID($AQ$10,20,1)</f>
      </c>
      <c r="J24" s="130">
        <f t="shared" si="3"/>
      </c>
      <c r="K24" s="130">
        <f t="shared" si="4"/>
      </c>
      <c r="L24" s="130">
        <f t="shared" si="21"/>
        <v>0</v>
      </c>
      <c r="M24" s="131">
        <f>+MID($AQ$14,20,1)</f>
      </c>
      <c r="N24" s="131">
        <f t="shared" si="5"/>
      </c>
      <c r="O24" s="131">
        <f t="shared" si="6"/>
      </c>
      <c r="P24" s="131">
        <f t="shared" si="22"/>
        <v>0</v>
      </c>
      <c r="Q24" s="130">
        <f>+MID($AQ$18,20,1)</f>
      </c>
      <c r="R24" s="130">
        <f t="shared" si="7"/>
      </c>
      <c r="S24" s="130">
        <f t="shared" si="8"/>
      </c>
      <c r="T24" s="130">
        <f t="shared" si="23"/>
        <v>0</v>
      </c>
      <c r="U24" s="131">
        <f>+MID($AQ$22,20,1)</f>
      </c>
      <c r="V24" s="131">
        <f t="shared" si="9"/>
      </c>
      <c r="W24" s="131">
        <f t="shared" si="10"/>
      </c>
      <c r="X24" s="131">
        <f t="shared" si="24"/>
        <v>0</v>
      </c>
      <c r="Y24" s="142">
        <f>+MID($AQ$26,20,1)</f>
      </c>
      <c r="Z24" s="143">
        <f t="shared" si="11"/>
      </c>
      <c r="AA24" s="130">
        <f t="shared" si="12"/>
      </c>
      <c r="AB24" s="130">
        <f t="shared" si="25"/>
        <v>0</v>
      </c>
      <c r="AC24" s="134">
        <f>+MID($AQ$30,20,1)</f>
      </c>
      <c r="AD24" s="134">
        <f t="shared" si="13"/>
      </c>
      <c r="AE24" s="131">
        <f t="shared" si="14"/>
      </c>
      <c r="AF24" s="131">
        <f t="shared" si="26"/>
        <v>0</v>
      </c>
      <c r="AG24" s="143">
        <f>+MID($AQ$34,20,1)</f>
      </c>
      <c r="AH24" s="133">
        <f t="shared" si="15"/>
      </c>
      <c r="AI24" s="130">
        <f t="shared" si="16"/>
      </c>
      <c r="AJ24" s="130">
        <f t="shared" si="27"/>
        <v>0</v>
      </c>
      <c r="AK24" s="135"/>
      <c r="AL24" s="137" t="s">
        <v>286</v>
      </c>
      <c r="AM24" s="137" t="s">
        <v>287</v>
      </c>
      <c r="AN24" s="137">
        <f t="shared" si="18"/>
        <v>69</v>
      </c>
      <c r="AO24" s="127"/>
      <c r="AP24" s="127" t="s">
        <v>228</v>
      </c>
      <c r="AQ24" s="277">
        <f>+V5&amp;V6&amp;V7&amp;V8&amp;V9&amp;V10&amp;V11&amp;V12&amp;V13&amp;V14&amp;V15&amp;V16&amp;V17&amp;V18&amp;V19&amp;V20&amp;V21&amp;V22&amp;V23&amp;V24&amp;V25&amp;V26&amp;V27&amp;V28&amp;V29&amp;V30&amp;V31&amp;V32&amp;V33&amp;V34&amp;V35&amp;V36</f>
      </c>
      <c r="AR24" s="275"/>
      <c r="AS24" s="275"/>
      <c r="AT24" s="275"/>
      <c r="AU24" s="275"/>
      <c r="AV24" s="275"/>
      <c r="AW24" s="275"/>
      <c r="AX24" s="275"/>
      <c r="AY24" s="275"/>
      <c r="AZ24" s="276"/>
    </row>
    <row r="25" spans="1:42" ht="13.5" customHeight="1" thickBot="1">
      <c r="A25" s="130">
        <f>+MID($AQ$2,21,1)</f>
      </c>
      <c r="B25" s="130">
        <f t="shared" si="0"/>
      </c>
      <c r="C25" s="130">
        <f t="shared" si="17"/>
      </c>
      <c r="D25" s="130">
        <f t="shared" si="19"/>
        <v>0</v>
      </c>
      <c r="E25" s="131">
        <f>+MID($AQ$6,21,1)</f>
      </c>
      <c r="F25" s="131">
        <f t="shared" si="1"/>
      </c>
      <c r="G25" s="131">
        <f t="shared" si="2"/>
      </c>
      <c r="H25" s="131">
        <f t="shared" si="20"/>
        <v>0</v>
      </c>
      <c r="I25" s="130">
        <f>+MID($AQ$10,21,1)</f>
      </c>
      <c r="J25" s="130">
        <f t="shared" si="3"/>
      </c>
      <c r="K25" s="130">
        <f t="shared" si="4"/>
      </c>
      <c r="L25" s="130">
        <f t="shared" si="21"/>
        <v>0</v>
      </c>
      <c r="M25" s="131">
        <f>+MID($AQ$14,21,1)</f>
      </c>
      <c r="N25" s="131">
        <f t="shared" si="5"/>
      </c>
      <c r="O25" s="131">
        <f t="shared" si="6"/>
      </c>
      <c r="P25" s="131">
        <f t="shared" si="22"/>
        <v>0</v>
      </c>
      <c r="Q25" s="130">
        <f>+MID($AQ$18,21,1)</f>
      </c>
      <c r="R25" s="130">
        <f t="shared" si="7"/>
      </c>
      <c r="S25" s="130">
        <f t="shared" si="8"/>
      </c>
      <c r="T25" s="130">
        <f t="shared" si="23"/>
        <v>0</v>
      </c>
      <c r="U25" s="131">
        <f>+MID($AQ$22,21,1)</f>
      </c>
      <c r="V25" s="131">
        <f t="shared" si="9"/>
      </c>
      <c r="W25" s="131">
        <f t="shared" si="10"/>
      </c>
      <c r="X25" s="131">
        <f t="shared" si="24"/>
        <v>0</v>
      </c>
      <c r="Y25" s="142">
        <f>+MID($AQ$26,21,1)</f>
      </c>
      <c r="Z25" s="143">
        <f t="shared" si="11"/>
      </c>
      <c r="AA25" s="130">
        <f t="shared" si="12"/>
      </c>
      <c r="AB25" s="130">
        <f t="shared" si="25"/>
        <v>0</v>
      </c>
      <c r="AC25" s="134">
        <f>+MID($AQ$30,21,1)</f>
      </c>
      <c r="AD25" s="134">
        <f t="shared" si="13"/>
      </c>
      <c r="AE25" s="131">
        <f t="shared" si="14"/>
      </c>
      <c r="AF25" s="131">
        <f t="shared" si="26"/>
        <v>0</v>
      </c>
      <c r="AG25" s="143">
        <f>+MID($AQ$34,21,1)</f>
      </c>
      <c r="AH25" s="133">
        <f t="shared" si="15"/>
      </c>
      <c r="AI25" s="130">
        <f t="shared" si="16"/>
      </c>
      <c r="AJ25" s="130">
        <f t="shared" si="27"/>
        <v>0</v>
      </c>
      <c r="AK25" s="135"/>
      <c r="AL25" s="137" t="s">
        <v>288</v>
      </c>
      <c r="AM25" s="137" t="s">
        <v>289</v>
      </c>
      <c r="AN25" s="137">
        <f t="shared" si="18"/>
        <v>70</v>
      </c>
      <c r="AO25" s="127"/>
      <c r="AP25" s="127"/>
    </row>
    <row r="26" spans="1:52" ht="13.5" customHeight="1" thickBot="1">
      <c r="A26" s="130">
        <f>+MID($AQ$2,22,1)</f>
      </c>
      <c r="B26" s="130">
        <f t="shared" si="0"/>
      </c>
      <c r="C26" s="130">
        <f t="shared" si="17"/>
      </c>
      <c r="D26" s="130">
        <f t="shared" si="19"/>
        <v>0</v>
      </c>
      <c r="E26" s="131">
        <f>+MID($AQ$6,22,1)</f>
      </c>
      <c r="F26" s="131">
        <f t="shared" si="1"/>
      </c>
      <c r="G26" s="131">
        <f t="shared" si="2"/>
      </c>
      <c r="H26" s="131">
        <f t="shared" si="20"/>
        <v>0</v>
      </c>
      <c r="I26" s="130">
        <f>+MID($AQ$10,22,1)</f>
      </c>
      <c r="J26" s="130">
        <f t="shared" si="3"/>
      </c>
      <c r="K26" s="130">
        <f t="shared" si="4"/>
      </c>
      <c r="L26" s="130">
        <f t="shared" si="21"/>
        <v>0</v>
      </c>
      <c r="M26" s="131">
        <f>+MID($AQ$14,22,1)</f>
      </c>
      <c r="N26" s="131">
        <f t="shared" si="5"/>
      </c>
      <c r="O26" s="131">
        <f t="shared" si="6"/>
      </c>
      <c r="P26" s="131">
        <f t="shared" si="22"/>
        <v>0</v>
      </c>
      <c r="Q26" s="130">
        <f>+MID($AQ$18,22,1)</f>
      </c>
      <c r="R26" s="130">
        <f t="shared" si="7"/>
      </c>
      <c r="S26" s="130">
        <f t="shared" si="8"/>
      </c>
      <c r="T26" s="130">
        <f t="shared" si="23"/>
        <v>0</v>
      </c>
      <c r="U26" s="131">
        <f>+MID($AQ$22,22,1)</f>
      </c>
      <c r="V26" s="131">
        <f t="shared" si="9"/>
      </c>
      <c r="W26" s="131">
        <f t="shared" si="10"/>
      </c>
      <c r="X26" s="131">
        <f t="shared" si="24"/>
        <v>0</v>
      </c>
      <c r="Y26" s="142">
        <f>+MID($AQ$26,22,1)</f>
      </c>
      <c r="Z26" s="143">
        <f t="shared" si="11"/>
      </c>
      <c r="AA26" s="130">
        <f t="shared" si="12"/>
      </c>
      <c r="AB26" s="130">
        <f t="shared" si="25"/>
        <v>0</v>
      </c>
      <c r="AC26" s="134">
        <f>+MID($AQ$30,22,1)</f>
      </c>
      <c r="AD26" s="134">
        <f t="shared" si="13"/>
      </c>
      <c r="AE26" s="131">
        <f t="shared" si="14"/>
      </c>
      <c r="AF26" s="131">
        <f t="shared" si="26"/>
        <v>0</v>
      </c>
      <c r="AG26" s="143">
        <f>+MID($AQ$34,22,1)</f>
      </c>
      <c r="AH26" s="133">
        <f t="shared" si="15"/>
      </c>
      <c r="AI26" s="130">
        <f t="shared" si="16"/>
      </c>
      <c r="AJ26" s="130">
        <f t="shared" si="27"/>
        <v>0</v>
      </c>
      <c r="AK26" s="135"/>
      <c r="AL26" s="137" t="s">
        <v>290</v>
      </c>
      <c r="AM26" s="137" t="s">
        <v>291</v>
      </c>
      <c r="AN26" s="137">
        <f t="shared" si="18"/>
        <v>71</v>
      </c>
      <c r="AO26" s="127"/>
      <c r="AP26" s="144" t="s">
        <v>231</v>
      </c>
      <c r="AQ26" s="278">
        <f>IF('変更依頼書①'!J60="","",'変更依頼書①'!J60)</f>
      </c>
      <c r="AR26" s="279"/>
      <c r="AS26" s="279"/>
      <c r="AT26" s="279"/>
      <c r="AU26" s="279"/>
      <c r="AV26" s="279"/>
      <c r="AW26" s="279"/>
      <c r="AX26" s="279"/>
      <c r="AY26" s="279"/>
      <c r="AZ26" s="280"/>
    </row>
    <row r="27" spans="1:52" ht="13.5" customHeight="1" thickBot="1">
      <c r="A27" s="130">
        <f>+MID($AQ$2,23,1)</f>
      </c>
      <c r="B27" s="130">
        <f t="shared" si="0"/>
      </c>
      <c r="C27" s="130">
        <f t="shared" si="17"/>
      </c>
      <c r="D27" s="130">
        <f t="shared" si="19"/>
        <v>0</v>
      </c>
      <c r="E27" s="131">
        <f>+MID($AQ$6,23,1)</f>
      </c>
      <c r="F27" s="131">
        <f t="shared" si="1"/>
      </c>
      <c r="G27" s="131">
        <f t="shared" si="2"/>
      </c>
      <c r="H27" s="131">
        <f t="shared" si="20"/>
        <v>0</v>
      </c>
      <c r="I27" s="130">
        <f>+MID($AQ$10,23,1)</f>
      </c>
      <c r="J27" s="130">
        <f t="shared" si="3"/>
      </c>
      <c r="K27" s="130">
        <f t="shared" si="4"/>
      </c>
      <c r="L27" s="130">
        <f t="shared" si="21"/>
        <v>0</v>
      </c>
      <c r="M27" s="131">
        <f>+MID($AQ$14,23,1)</f>
      </c>
      <c r="N27" s="131">
        <f t="shared" si="5"/>
      </c>
      <c r="O27" s="131">
        <f t="shared" si="6"/>
      </c>
      <c r="P27" s="131">
        <f t="shared" si="22"/>
        <v>0</v>
      </c>
      <c r="Q27" s="130">
        <f>+MID($AQ$18,23,1)</f>
      </c>
      <c r="R27" s="130">
        <f t="shared" si="7"/>
      </c>
      <c r="S27" s="130">
        <f t="shared" si="8"/>
      </c>
      <c r="T27" s="130">
        <f t="shared" si="23"/>
        <v>0</v>
      </c>
      <c r="U27" s="131">
        <f>+MID($AQ$22,23,1)</f>
      </c>
      <c r="V27" s="131">
        <f t="shared" si="9"/>
      </c>
      <c r="W27" s="131">
        <f t="shared" si="10"/>
      </c>
      <c r="X27" s="131">
        <f t="shared" si="24"/>
        <v>0</v>
      </c>
      <c r="Y27" s="142">
        <f>+MID($AQ$26,23,1)</f>
      </c>
      <c r="Z27" s="143">
        <f t="shared" si="11"/>
      </c>
      <c r="AA27" s="130">
        <f t="shared" si="12"/>
      </c>
      <c r="AB27" s="130">
        <f t="shared" si="25"/>
        <v>0</v>
      </c>
      <c r="AC27" s="134">
        <f>+MID($AQ$30,23,1)</f>
      </c>
      <c r="AD27" s="134">
        <f t="shared" si="13"/>
      </c>
      <c r="AE27" s="131">
        <f t="shared" si="14"/>
      </c>
      <c r="AF27" s="131">
        <f t="shared" si="26"/>
        <v>0</v>
      </c>
      <c r="AG27" s="143">
        <f>+MID($AQ$34,23,1)</f>
      </c>
      <c r="AH27" s="133">
        <f t="shared" si="15"/>
      </c>
      <c r="AI27" s="130">
        <f t="shared" si="16"/>
      </c>
      <c r="AJ27" s="130">
        <f t="shared" si="27"/>
        <v>0</v>
      </c>
      <c r="AK27" s="135"/>
      <c r="AL27" s="137" t="s">
        <v>292</v>
      </c>
      <c r="AM27" s="137" t="s">
        <v>293</v>
      </c>
      <c r="AN27" s="137">
        <f t="shared" si="18"/>
        <v>72</v>
      </c>
      <c r="AO27" s="127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</row>
    <row r="28" spans="1:52" ht="13.5" customHeight="1" thickBot="1">
      <c r="A28" s="130">
        <f>+MID($AQ$2,24,1)</f>
      </c>
      <c r="B28" s="130">
        <f t="shared" si="0"/>
      </c>
      <c r="C28" s="130">
        <f t="shared" si="17"/>
      </c>
      <c r="D28" s="130">
        <f t="shared" si="19"/>
        <v>0</v>
      </c>
      <c r="E28" s="131">
        <f>+MID($AQ$6,24,1)</f>
      </c>
      <c r="F28" s="131">
        <f t="shared" si="1"/>
      </c>
      <c r="G28" s="131">
        <f t="shared" si="2"/>
      </c>
      <c r="H28" s="131">
        <f t="shared" si="20"/>
        <v>0</v>
      </c>
      <c r="I28" s="130">
        <f>+MID($AQ$10,24,1)</f>
      </c>
      <c r="J28" s="130">
        <f t="shared" si="3"/>
      </c>
      <c r="K28" s="130">
        <f t="shared" si="4"/>
      </c>
      <c r="L28" s="130">
        <f t="shared" si="21"/>
        <v>0</v>
      </c>
      <c r="M28" s="131">
        <f>+MID($AQ$14,24,1)</f>
      </c>
      <c r="N28" s="131">
        <f t="shared" si="5"/>
      </c>
      <c r="O28" s="131">
        <f t="shared" si="6"/>
      </c>
      <c r="P28" s="131">
        <f t="shared" si="22"/>
        <v>0</v>
      </c>
      <c r="Q28" s="130">
        <f>+MID($AQ$18,24,1)</f>
      </c>
      <c r="R28" s="130">
        <f t="shared" si="7"/>
      </c>
      <c r="S28" s="130">
        <f t="shared" si="8"/>
      </c>
      <c r="T28" s="130">
        <f t="shared" si="23"/>
        <v>0</v>
      </c>
      <c r="U28" s="131">
        <f>+MID($AQ$22,24,1)</f>
      </c>
      <c r="V28" s="131">
        <f t="shared" si="9"/>
      </c>
      <c r="W28" s="131">
        <f t="shared" si="10"/>
      </c>
      <c r="X28" s="131">
        <f t="shared" si="24"/>
        <v>0</v>
      </c>
      <c r="Y28" s="142">
        <f>+MID($AQ$26,24,1)</f>
      </c>
      <c r="Z28" s="143">
        <f t="shared" si="11"/>
      </c>
      <c r="AA28" s="130">
        <f t="shared" si="12"/>
      </c>
      <c r="AB28" s="130">
        <f t="shared" si="25"/>
        <v>0</v>
      </c>
      <c r="AC28" s="134">
        <f>+MID($AQ$30,24,1)</f>
      </c>
      <c r="AD28" s="134">
        <f t="shared" si="13"/>
      </c>
      <c r="AE28" s="131">
        <f t="shared" si="14"/>
      </c>
      <c r="AF28" s="131">
        <f t="shared" si="26"/>
        <v>0</v>
      </c>
      <c r="AG28" s="143">
        <f>+MID($AQ$34,24,1)</f>
      </c>
      <c r="AH28" s="133">
        <f t="shared" si="15"/>
      </c>
      <c r="AI28" s="130">
        <f t="shared" si="16"/>
      </c>
      <c r="AJ28" s="130">
        <f t="shared" si="27"/>
        <v>0</v>
      </c>
      <c r="AK28" s="135"/>
      <c r="AL28" s="137" t="s">
        <v>294</v>
      </c>
      <c r="AM28" s="137" t="s">
        <v>295</v>
      </c>
      <c r="AN28" s="137">
        <f t="shared" si="18"/>
        <v>73</v>
      </c>
      <c r="AO28" s="127"/>
      <c r="AP28" s="144" t="s">
        <v>232</v>
      </c>
      <c r="AQ28" s="281">
        <f>+Z5&amp;Z6&amp;Z7&amp;Z8&amp;Z9&amp;Z10&amp;Z11&amp;Z12&amp;Z13&amp;Z14&amp;Z15&amp;Z16&amp;Z17&amp;Z18&amp;Z19&amp;Z20&amp;Z21&amp;Z22&amp;Z23&amp;Z24&amp;Z25&amp;Z26&amp;Z27&amp;Z28&amp;Z29&amp;Z30&amp;Z31&amp;Z32&amp;Z33&amp;Z34&amp;Z35&amp;Z36</f>
      </c>
      <c r="AR28" s="279"/>
      <c r="AS28" s="279"/>
      <c r="AT28" s="279"/>
      <c r="AU28" s="279"/>
      <c r="AV28" s="279"/>
      <c r="AW28" s="279"/>
      <c r="AX28" s="279"/>
      <c r="AY28" s="279"/>
      <c r="AZ28" s="280"/>
    </row>
    <row r="29" spans="1:52" ht="13.5" customHeight="1" thickBot="1">
      <c r="A29" s="130">
        <f>+MID($AQ$2,25,1)</f>
      </c>
      <c r="B29" s="130">
        <f t="shared" si="0"/>
      </c>
      <c r="C29" s="130">
        <f t="shared" si="17"/>
      </c>
      <c r="D29" s="130">
        <f t="shared" si="19"/>
        <v>0</v>
      </c>
      <c r="E29" s="131">
        <f>+MID($AQ$6,25,1)</f>
      </c>
      <c r="F29" s="131">
        <f t="shared" si="1"/>
      </c>
      <c r="G29" s="131">
        <f t="shared" si="2"/>
      </c>
      <c r="H29" s="131">
        <f t="shared" si="20"/>
        <v>0</v>
      </c>
      <c r="I29" s="130">
        <f>+MID($AQ$10,25,1)</f>
      </c>
      <c r="J29" s="130">
        <f t="shared" si="3"/>
      </c>
      <c r="K29" s="130">
        <f t="shared" si="4"/>
      </c>
      <c r="L29" s="130">
        <f t="shared" si="21"/>
        <v>0</v>
      </c>
      <c r="M29" s="131">
        <f>+MID($AQ$14,25,1)</f>
      </c>
      <c r="N29" s="131">
        <f t="shared" si="5"/>
      </c>
      <c r="O29" s="131">
        <f t="shared" si="6"/>
      </c>
      <c r="P29" s="131">
        <f t="shared" si="22"/>
        <v>0</v>
      </c>
      <c r="Q29" s="130">
        <f>+MID($AQ$18,25,1)</f>
      </c>
      <c r="R29" s="130">
        <f t="shared" si="7"/>
      </c>
      <c r="S29" s="130">
        <f t="shared" si="8"/>
      </c>
      <c r="T29" s="130">
        <f t="shared" si="23"/>
        <v>0</v>
      </c>
      <c r="U29" s="131">
        <f>+MID($AQ$22,25,1)</f>
      </c>
      <c r="V29" s="131">
        <f t="shared" si="9"/>
      </c>
      <c r="W29" s="131">
        <f t="shared" si="10"/>
      </c>
      <c r="X29" s="131">
        <f t="shared" si="24"/>
        <v>0</v>
      </c>
      <c r="Y29" s="142">
        <f>+MID($AQ$26,25,1)</f>
      </c>
      <c r="Z29" s="143">
        <f t="shared" si="11"/>
      </c>
      <c r="AA29" s="130">
        <f t="shared" si="12"/>
      </c>
      <c r="AB29" s="130">
        <f t="shared" si="25"/>
        <v>0</v>
      </c>
      <c r="AC29" s="134">
        <f>+MID($AQ$30,25,1)</f>
      </c>
      <c r="AD29" s="134">
        <f t="shared" si="13"/>
      </c>
      <c r="AE29" s="131">
        <f t="shared" si="14"/>
      </c>
      <c r="AF29" s="131">
        <f t="shared" si="26"/>
        <v>0</v>
      </c>
      <c r="AG29" s="143">
        <f>+MID($AQ$34,25,1)</f>
      </c>
      <c r="AH29" s="133">
        <f t="shared" si="15"/>
      </c>
      <c r="AI29" s="130">
        <f t="shared" si="16"/>
      </c>
      <c r="AJ29" s="130">
        <f t="shared" si="27"/>
        <v>0</v>
      </c>
      <c r="AK29" s="135"/>
      <c r="AL29" s="137" t="s">
        <v>296</v>
      </c>
      <c r="AM29" s="137" t="s">
        <v>297</v>
      </c>
      <c r="AN29" s="137">
        <f t="shared" si="18"/>
        <v>74</v>
      </c>
      <c r="AO29" s="127"/>
      <c r="AP29" s="144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</row>
    <row r="30" spans="1:52" ht="13.5" customHeight="1" thickBot="1">
      <c r="A30" s="130">
        <f>+MID($AQ$2,26,1)</f>
      </c>
      <c r="B30" s="130">
        <f t="shared" si="0"/>
      </c>
      <c r="C30" s="130">
        <f t="shared" si="17"/>
      </c>
      <c r="D30" s="130">
        <f t="shared" si="19"/>
        <v>0</v>
      </c>
      <c r="E30" s="131">
        <f>+MID($AQ$6,26,1)</f>
      </c>
      <c r="F30" s="131">
        <f t="shared" si="1"/>
      </c>
      <c r="G30" s="131">
        <f t="shared" si="2"/>
      </c>
      <c r="H30" s="131">
        <f t="shared" si="20"/>
        <v>0</v>
      </c>
      <c r="I30" s="130">
        <f>+MID($AQ$10,26,1)</f>
      </c>
      <c r="J30" s="130">
        <f t="shared" si="3"/>
      </c>
      <c r="K30" s="130">
        <f t="shared" si="4"/>
      </c>
      <c r="L30" s="130">
        <f t="shared" si="21"/>
        <v>0</v>
      </c>
      <c r="M30" s="131">
        <f>+MID($AQ$14,26,1)</f>
      </c>
      <c r="N30" s="131">
        <f t="shared" si="5"/>
      </c>
      <c r="O30" s="131">
        <f t="shared" si="6"/>
      </c>
      <c r="P30" s="131">
        <f t="shared" si="22"/>
        <v>0</v>
      </c>
      <c r="Q30" s="141">
        <f>+MID($AQ$18,26,1)</f>
      </c>
      <c r="R30" s="141">
        <f t="shared" si="7"/>
      </c>
      <c r="S30" s="130">
        <f t="shared" si="8"/>
      </c>
      <c r="T30" s="130">
        <f t="shared" si="23"/>
        <v>0</v>
      </c>
      <c r="U30" s="131">
        <f>+MID($AQ$22,26,1)</f>
      </c>
      <c r="V30" s="131">
        <f t="shared" si="9"/>
      </c>
      <c r="W30" s="131">
        <f t="shared" si="10"/>
      </c>
      <c r="X30" s="131">
        <f t="shared" si="24"/>
        <v>0</v>
      </c>
      <c r="Y30" s="142">
        <f>+MID($AQ$26,26,1)</f>
      </c>
      <c r="Z30" s="143">
        <f t="shared" si="11"/>
      </c>
      <c r="AA30" s="130">
        <f t="shared" si="12"/>
      </c>
      <c r="AB30" s="130">
        <f t="shared" si="25"/>
        <v>0</v>
      </c>
      <c r="AC30" s="134">
        <f>+MID($AQ$30,26,1)</f>
      </c>
      <c r="AD30" s="134">
        <f t="shared" si="13"/>
      </c>
      <c r="AE30" s="131">
        <f t="shared" si="14"/>
      </c>
      <c r="AF30" s="131">
        <f t="shared" si="26"/>
        <v>0</v>
      </c>
      <c r="AG30" s="143">
        <f>+MID($AQ$34,26,1)</f>
      </c>
      <c r="AH30" s="133">
        <f t="shared" si="15"/>
      </c>
      <c r="AI30" s="130">
        <f t="shared" si="16"/>
      </c>
      <c r="AJ30" s="130">
        <f t="shared" si="27"/>
        <v>0</v>
      </c>
      <c r="AK30" s="135"/>
      <c r="AL30" s="137" t="s">
        <v>298</v>
      </c>
      <c r="AM30" s="137" t="s">
        <v>299</v>
      </c>
      <c r="AN30" s="137">
        <f t="shared" si="18"/>
        <v>75</v>
      </c>
      <c r="AO30" s="127"/>
      <c r="AP30" s="144" t="s">
        <v>235</v>
      </c>
      <c r="AQ30" s="278">
        <f>IF('変更依頼書①'!J62="","",'変更依頼書①'!J62)</f>
      </c>
      <c r="AR30" s="279"/>
      <c r="AS30" s="279"/>
      <c r="AT30" s="279"/>
      <c r="AU30" s="279"/>
      <c r="AV30" s="279"/>
      <c r="AW30" s="279"/>
      <c r="AX30" s="279"/>
      <c r="AY30" s="279"/>
      <c r="AZ30" s="280"/>
    </row>
    <row r="31" spans="1:52" ht="13.5" customHeight="1" thickBot="1">
      <c r="A31" s="130">
        <f>+MID($AQ$2,27,1)</f>
      </c>
      <c r="B31" s="130">
        <f t="shared" si="0"/>
      </c>
      <c r="C31" s="130">
        <f t="shared" si="17"/>
      </c>
      <c r="D31" s="130">
        <f t="shared" si="19"/>
        <v>0</v>
      </c>
      <c r="E31" s="131">
        <f>+MID($AQ$6,27,1)</f>
      </c>
      <c r="F31" s="131">
        <f t="shared" si="1"/>
      </c>
      <c r="G31" s="131">
        <f t="shared" si="2"/>
      </c>
      <c r="H31" s="131">
        <f t="shared" si="20"/>
        <v>0</v>
      </c>
      <c r="I31" s="130">
        <f>+MID($AQ$10,27,1)</f>
      </c>
      <c r="J31" s="130">
        <f t="shared" si="3"/>
      </c>
      <c r="K31" s="130">
        <f t="shared" si="4"/>
      </c>
      <c r="L31" s="130">
        <f t="shared" si="21"/>
        <v>0</v>
      </c>
      <c r="M31" s="131">
        <f>+MID($AQ$14,27,1)</f>
      </c>
      <c r="N31" s="131">
        <f t="shared" si="5"/>
      </c>
      <c r="O31" s="131">
        <f t="shared" si="6"/>
      </c>
      <c r="P31" s="131">
        <f t="shared" si="22"/>
        <v>0</v>
      </c>
      <c r="Q31" s="130">
        <f>+MID($AQ$18,27,1)</f>
      </c>
      <c r="R31" s="130">
        <f t="shared" si="7"/>
      </c>
      <c r="S31" s="130">
        <f t="shared" si="8"/>
      </c>
      <c r="T31" s="130">
        <f t="shared" si="23"/>
        <v>0</v>
      </c>
      <c r="U31" s="131">
        <f>+MID($AQ$22,27,1)</f>
      </c>
      <c r="V31" s="131">
        <f t="shared" si="9"/>
      </c>
      <c r="W31" s="131">
        <f t="shared" si="10"/>
      </c>
      <c r="X31" s="131">
        <f t="shared" si="24"/>
        <v>0</v>
      </c>
      <c r="Y31" s="142">
        <f>+MID($AQ$26,27,1)</f>
      </c>
      <c r="Z31" s="143">
        <f t="shared" si="11"/>
      </c>
      <c r="AA31" s="130">
        <f t="shared" si="12"/>
      </c>
      <c r="AB31" s="130">
        <f t="shared" si="25"/>
        <v>0</v>
      </c>
      <c r="AC31" s="134">
        <f>+MID($AQ$30,27,1)</f>
      </c>
      <c r="AD31" s="134">
        <f t="shared" si="13"/>
      </c>
      <c r="AE31" s="131">
        <f t="shared" si="14"/>
      </c>
      <c r="AF31" s="131">
        <f t="shared" si="26"/>
        <v>0</v>
      </c>
      <c r="AG31" s="143">
        <f>+MID($AQ$34,27,1)</f>
      </c>
      <c r="AH31" s="133">
        <f t="shared" si="15"/>
      </c>
      <c r="AI31" s="130">
        <f t="shared" si="16"/>
      </c>
      <c r="AJ31" s="130">
        <f t="shared" si="27"/>
        <v>0</v>
      </c>
      <c r="AK31" s="135"/>
      <c r="AL31" s="137" t="s">
        <v>300</v>
      </c>
      <c r="AM31" s="137" t="s">
        <v>301</v>
      </c>
      <c r="AN31" s="137">
        <f t="shared" si="18"/>
        <v>76</v>
      </c>
      <c r="AO31" s="127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</row>
    <row r="32" spans="1:52" ht="13.5" customHeight="1" thickBot="1">
      <c r="A32" s="130">
        <f>+MID($AQ$2,28,1)</f>
      </c>
      <c r="B32" s="130">
        <f t="shared" si="0"/>
      </c>
      <c r="C32" s="130">
        <f t="shared" si="17"/>
      </c>
      <c r="D32" s="130">
        <f t="shared" si="19"/>
        <v>0</v>
      </c>
      <c r="E32" s="131">
        <f>+MID($AQ$6,28,1)</f>
      </c>
      <c r="F32" s="131">
        <f t="shared" si="1"/>
      </c>
      <c r="G32" s="131">
        <f t="shared" si="2"/>
      </c>
      <c r="H32" s="131">
        <f t="shared" si="20"/>
        <v>0</v>
      </c>
      <c r="I32" s="130">
        <f>+MID($AQ$10,28,1)</f>
      </c>
      <c r="J32" s="130">
        <f t="shared" si="3"/>
      </c>
      <c r="K32" s="130">
        <f t="shared" si="4"/>
      </c>
      <c r="L32" s="130">
        <f t="shared" si="21"/>
        <v>0</v>
      </c>
      <c r="M32" s="131">
        <f>+MID($AQ$14,28,1)</f>
      </c>
      <c r="N32" s="131">
        <f t="shared" si="5"/>
      </c>
      <c r="O32" s="131">
        <f t="shared" si="6"/>
      </c>
      <c r="P32" s="131">
        <f t="shared" si="22"/>
        <v>0</v>
      </c>
      <c r="Q32" s="130">
        <f>+MID($AQ$18,28,1)</f>
      </c>
      <c r="R32" s="130">
        <f t="shared" si="7"/>
      </c>
      <c r="S32" s="130">
        <f t="shared" si="8"/>
      </c>
      <c r="T32" s="130">
        <f t="shared" si="23"/>
        <v>0</v>
      </c>
      <c r="U32" s="131">
        <f>+MID($AQ$22,28,1)</f>
      </c>
      <c r="V32" s="131">
        <f t="shared" si="9"/>
      </c>
      <c r="W32" s="131">
        <f t="shared" si="10"/>
      </c>
      <c r="X32" s="131">
        <f t="shared" si="24"/>
        <v>0</v>
      </c>
      <c r="Y32" s="142">
        <f>+MID($AQ$26,28,1)</f>
      </c>
      <c r="Z32" s="143">
        <f t="shared" si="11"/>
      </c>
      <c r="AA32" s="130">
        <f t="shared" si="12"/>
      </c>
      <c r="AB32" s="130">
        <f t="shared" si="25"/>
        <v>0</v>
      </c>
      <c r="AC32" s="134">
        <f>+MID($AQ$30,28,1)</f>
      </c>
      <c r="AD32" s="134">
        <f t="shared" si="13"/>
      </c>
      <c r="AE32" s="131">
        <f t="shared" si="14"/>
      </c>
      <c r="AF32" s="131">
        <f t="shared" si="26"/>
        <v>0</v>
      </c>
      <c r="AG32" s="143">
        <f>+MID($AQ$34,28,1)</f>
      </c>
      <c r="AH32" s="133">
        <f t="shared" si="15"/>
      </c>
      <c r="AI32" s="130">
        <f t="shared" si="16"/>
      </c>
      <c r="AJ32" s="130">
        <f t="shared" si="27"/>
        <v>0</v>
      </c>
      <c r="AK32" s="135"/>
      <c r="AL32" s="137" t="s">
        <v>302</v>
      </c>
      <c r="AM32" s="137" t="s">
        <v>303</v>
      </c>
      <c r="AN32" s="137">
        <f t="shared" si="18"/>
        <v>77</v>
      </c>
      <c r="AO32" s="127"/>
      <c r="AP32" s="144" t="s">
        <v>236</v>
      </c>
      <c r="AQ32" s="281">
        <f>+AD5&amp;AD6&amp;AD7&amp;AD8&amp;AD9&amp;AD10&amp;AD11&amp;AD12&amp;AD13&amp;AD14&amp;AD15&amp;AD16&amp;AD17&amp;AD18&amp;AD19&amp;AD20&amp;AD21&amp;AD22&amp;AD23&amp;AD24&amp;AD25&amp;AD26&amp;AD27&amp;AD28&amp;AD29&amp;AD30&amp;AD31&amp;AD32&amp;AD33&amp;AD34&amp;AD35&amp;AD36</f>
      </c>
      <c r="AR32" s="279"/>
      <c r="AS32" s="279"/>
      <c r="AT32" s="279"/>
      <c r="AU32" s="279"/>
      <c r="AV32" s="279"/>
      <c r="AW32" s="279"/>
      <c r="AX32" s="279"/>
      <c r="AY32" s="279"/>
      <c r="AZ32" s="280"/>
    </row>
    <row r="33" spans="1:52" ht="13.5" customHeight="1" thickBot="1">
      <c r="A33" s="130">
        <f>+MID($AQ$2,29,1)</f>
      </c>
      <c r="B33" s="130">
        <f t="shared" si="0"/>
      </c>
      <c r="C33" s="130">
        <f t="shared" si="17"/>
      </c>
      <c r="D33" s="130">
        <f t="shared" si="19"/>
        <v>0</v>
      </c>
      <c r="E33" s="131">
        <f>+MID($AQ$6,29,1)</f>
      </c>
      <c r="F33" s="131">
        <f t="shared" si="1"/>
      </c>
      <c r="G33" s="131">
        <f t="shared" si="2"/>
      </c>
      <c r="H33" s="131">
        <f t="shared" si="20"/>
        <v>0</v>
      </c>
      <c r="I33" s="130">
        <f>+MID($AQ$10,29,1)</f>
      </c>
      <c r="J33" s="130">
        <f t="shared" si="3"/>
      </c>
      <c r="K33" s="130">
        <f t="shared" si="4"/>
      </c>
      <c r="L33" s="130">
        <f t="shared" si="21"/>
        <v>0</v>
      </c>
      <c r="M33" s="131">
        <f>+MID($AQ$14,29,1)</f>
      </c>
      <c r="N33" s="131">
        <f t="shared" si="5"/>
      </c>
      <c r="O33" s="131">
        <f t="shared" si="6"/>
      </c>
      <c r="P33" s="131">
        <f t="shared" si="22"/>
        <v>0</v>
      </c>
      <c r="Q33" s="130">
        <f>+MID($AQ$18,29,1)</f>
      </c>
      <c r="R33" s="130">
        <f t="shared" si="7"/>
      </c>
      <c r="S33" s="130">
        <f t="shared" si="8"/>
      </c>
      <c r="T33" s="130">
        <f t="shared" si="23"/>
        <v>0</v>
      </c>
      <c r="U33" s="131">
        <f>+MID($AQ$22,29,1)</f>
      </c>
      <c r="V33" s="131">
        <f t="shared" si="9"/>
      </c>
      <c r="W33" s="131">
        <f t="shared" si="10"/>
      </c>
      <c r="X33" s="131">
        <f t="shared" si="24"/>
        <v>0</v>
      </c>
      <c r="Y33" s="132">
        <f>+MID($AQ$26,29,1)</f>
      </c>
      <c r="Z33" s="133">
        <f t="shared" si="11"/>
      </c>
      <c r="AA33" s="130">
        <f t="shared" si="12"/>
      </c>
      <c r="AB33" s="130">
        <f t="shared" si="25"/>
        <v>0</v>
      </c>
      <c r="AC33" s="134">
        <f>+MID($AQ$30,29,1)</f>
      </c>
      <c r="AD33" s="134">
        <f t="shared" si="13"/>
      </c>
      <c r="AE33" s="131">
        <f t="shared" si="14"/>
      </c>
      <c r="AF33" s="131">
        <f t="shared" si="26"/>
        <v>0</v>
      </c>
      <c r="AG33" s="133">
        <f>+MID($AQ$34,29,1)</f>
      </c>
      <c r="AH33" s="133">
        <f t="shared" si="15"/>
      </c>
      <c r="AI33" s="130">
        <f t="shared" si="16"/>
      </c>
      <c r="AJ33" s="130">
        <f t="shared" si="27"/>
        <v>0</v>
      </c>
      <c r="AK33" s="135"/>
      <c r="AL33" s="137" t="s">
        <v>304</v>
      </c>
      <c r="AM33" s="137" t="s">
        <v>305</v>
      </c>
      <c r="AN33" s="137">
        <f t="shared" si="18"/>
        <v>78</v>
      </c>
      <c r="AO33" s="127"/>
      <c r="AP33" s="144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</row>
    <row r="34" spans="1:52" ht="13.5" customHeight="1" thickBot="1">
      <c r="A34" s="130">
        <f>+MID($AQ$2,30,1)</f>
      </c>
      <c r="B34" s="130">
        <f t="shared" si="0"/>
      </c>
      <c r="C34" s="130">
        <f t="shared" si="17"/>
      </c>
      <c r="D34" s="130">
        <f t="shared" si="19"/>
        <v>0</v>
      </c>
      <c r="E34" s="131">
        <f>+MID($AQ$6,30,1)</f>
      </c>
      <c r="F34" s="131">
        <f t="shared" si="1"/>
      </c>
      <c r="G34" s="131">
        <f t="shared" si="2"/>
      </c>
      <c r="H34" s="131">
        <f t="shared" si="20"/>
        <v>0</v>
      </c>
      <c r="I34" s="130">
        <f>+MID($AQ$10,30,1)</f>
      </c>
      <c r="J34" s="130">
        <f t="shared" si="3"/>
      </c>
      <c r="K34" s="130">
        <f t="shared" si="4"/>
      </c>
      <c r="L34" s="130">
        <f t="shared" si="21"/>
        <v>0</v>
      </c>
      <c r="M34" s="131">
        <f>+MID($AQ$14,30,1)</f>
      </c>
      <c r="N34" s="131">
        <f t="shared" si="5"/>
      </c>
      <c r="O34" s="131">
        <f t="shared" si="6"/>
      </c>
      <c r="P34" s="131">
        <f t="shared" si="22"/>
        <v>0</v>
      </c>
      <c r="Q34" s="130">
        <f>+MID($AQ$18,30,1)</f>
      </c>
      <c r="R34" s="130">
        <f t="shared" si="7"/>
      </c>
      <c r="S34" s="130">
        <f t="shared" si="8"/>
      </c>
      <c r="T34" s="130">
        <f t="shared" si="23"/>
        <v>0</v>
      </c>
      <c r="U34" s="131">
        <f>+MID($AQ$22,30,1)</f>
      </c>
      <c r="V34" s="131">
        <f t="shared" si="9"/>
      </c>
      <c r="W34" s="131">
        <f t="shared" si="10"/>
      </c>
      <c r="X34" s="131">
        <f t="shared" si="24"/>
        <v>0</v>
      </c>
      <c r="Y34" s="132">
        <f>+MID($AQ$26,30,1)</f>
      </c>
      <c r="Z34" s="133">
        <f t="shared" si="11"/>
      </c>
      <c r="AA34" s="130">
        <f t="shared" si="12"/>
      </c>
      <c r="AB34" s="130">
        <f t="shared" si="25"/>
        <v>0</v>
      </c>
      <c r="AC34" s="134">
        <f>+MID($AQ$30,30,1)</f>
      </c>
      <c r="AD34" s="134">
        <f t="shared" si="13"/>
      </c>
      <c r="AE34" s="131">
        <f t="shared" si="14"/>
      </c>
      <c r="AF34" s="131">
        <f t="shared" si="26"/>
        <v>0</v>
      </c>
      <c r="AG34" s="133">
        <f>+MID($AQ$34,30,1)</f>
      </c>
      <c r="AH34" s="133">
        <f t="shared" si="15"/>
      </c>
      <c r="AI34" s="130">
        <f t="shared" si="16"/>
      </c>
      <c r="AJ34" s="130">
        <f t="shared" si="27"/>
        <v>0</v>
      </c>
      <c r="AK34" s="135"/>
      <c r="AL34" s="137" t="s">
        <v>306</v>
      </c>
      <c r="AM34" s="137" t="s">
        <v>307</v>
      </c>
      <c r="AN34" s="137">
        <f t="shared" si="18"/>
        <v>79</v>
      </c>
      <c r="AO34" s="127"/>
      <c r="AP34" s="144" t="s">
        <v>239</v>
      </c>
      <c r="AQ34" s="278"/>
      <c r="AR34" s="279"/>
      <c r="AS34" s="279"/>
      <c r="AT34" s="279"/>
      <c r="AU34" s="279"/>
      <c r="AV34" s="279"/>
      <c r="AW34" s="279"/>
      <c r="AX34" s="279"/>
      <c r="AY34" s="279"/>
      <c r="AZ34" s="280"/>
    </row>
    <row r="35" spans="1:52" ht="13.5" customHeight="1" thickBot="1">
      <c r="A35" s="130">
        <f>+MID($AQ$2,31,1)</f>
      </c>
      <c r="B35" s="130">
        <f t="shared" si="0"/>
      </c>
      <c r="C35" s="130">
        <f t="shared" si="17"/>
      </c>
      <c r="D35" s="130">
        <f t="shared" si="19"/>
        <v>0</v>
      </c>
      <c r="E35" s="131">
        <f>+MID($AQ$6,31,1)</f>
      </c>
      <c r="F35" s="131">
        <f t="shared" si="1"/>
      </c>
      <c r="G35" s="131">
        <f t="shared" si="2"/>
      </c>
      <c r="H35" s="131">
        <f t="shared" si="20"/>
        <v>0</v>
      </c>
      <c r="I35" s="130">
        <f>+MID($AQ$10,31,1)</f>
      </c>
      <c r="J35" s="130">
        <f t="shared" si="3"/>
      </c>
      <c r="K35" s="130">
        <f t="shared" si="4"/>
      </c>
      <c r="L35" s="130">
        <f t="shared" si="21"/>
        <v>0</v>
      </c>
      <c r="M35" s="131">
        <f>+MID($AQ$14,31,1)</f>
      </c>
      <c r="N35" s="131">
        <f t="shared" si="5"/>
      </c>
      <c r="O35" s="131">
        <f t="shared" si="6"/>
      </c>
      <c r="P35" s="131">
        <f t="shared" si="22"/>
        <v>0</v>
      </c>
      <c r="Q35" s="130">
        <f>+MID($AQ$18,31,1)</f>
      </c>
      <c r="R35" s="130">
        <f t="shared" si="7"/>
      </c>
      <c r="S35" s="130">
        <f t="shared" si="8"/>
      </c>
      <c r="T35" s="130">
        <f t="shared" si="23"/>
        <v>0</v>
      </c>
      <c r="U35" s="131">
        <f>+MID($AQ$22,31,1)</f>
      </c>
      <c r="V35" s="131">
        <f t="shared" si="9"/>
      </c>
      <c r="W35" s="131">
        <f t="shared" si="10"/>
      </c>
      <c r="X35" s="131">
        <f t="shared" si="24"/>
        <v>0</v>
      </c>
      <c r="Y35" s="132">
        <f>+MID($AQ$26,31,1)</f>
      </c>
      <c r="Z35" s="133">
        <f t="shared" si="11"/>
      </c>
      <c r="AA35" s="130">
        <f t="shared" si="12"/>
      </c>
      <c r="AB35" s="130">
        <f t="shared" si="25"/>
        <v>0</v>
      </c>
      <c r="AC35" s="134">
        <f>+MID($AQ$30,31,1)</f>
      </c>
      <c r="AD35" s="134">
        <f t="shared" si="13"/>
      </c>
      <c r="AE35" s="131">
        <f t="shared" si="14"/>
      </c>
      <c r="AF35" s="131">
        <f t="shared" si="26"/>
        <v>0</v>
      </c>
      <c r="AG35" s="133">
        <f>+MID($AQ$34,31,1)</f>
      </c>
      <c r="AH35" s="133">
        <f t="shared" si="15"/>
      </c>
      <c r="AI35" s="130">
        <f t="shared" si="16"/>
      </c>
      <c r="AJ35" s="130">
        <f t="shared" si="27"/>
        <v>0</v>
      </c>
      <c r="AK35" s="135"/>
      <c r="AL35" s="137" t="s">
        <v>308</v>
      </c>
      <c r="AM35" s="137" t="s">
        <v>309</v>
      </c>
      <c r="AN35" s="137">
        <f t="shared" si="18"/>
        <v>80</v>
      </c>
      <c r="AO35" s="127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</row>
    <row r="36" spans="1:52" ht="13.5" customHeight="1" thickBot="1">
      <c r="A36" s="130">
        <f>+MID($AQ$2,32,1)</f>
      </c>
      <c r="B36" s="130">
        <f t="shared" si="0"/>
      </c>
      <c r="C36" s="130">
        <f t="shared" si="17"/>
      </c>
      <c r="D36" s="146">
        <f t="shared" si="19"/>
        <v>0</v>
      </c>
      <c r="E36" s="131">
        <f>+MID($AQ$6,32,1)</f>
      </c>
      <c r="F36" s="131">
        <f t="shared" si="1"/>
      </c>
      <c r="G36" s="131">
        <f t="shared" si="2"/>
      </c>
      <c r="H36" s="147">
        <f t="shared" si="20"/>
        <v>0</v>
      </c>
      <c r="I36" s="130">
        <f>+MID($AQ$10,32,1)</f>
      </c>
      <c r="J36" s="130">
        <f t="shared" si="3"/>
      </c>
      <c r="K36" s="130">
        <f t="shared" si="4"/>
      </c>
      <c r="L36" s="146">
        <f t="shared" si="21"/>
        <v>0</v>
      </c>
      <c r="M36" s="131">
        <f>+MID($AQ$14,32,1)</f>
      </c>
      <c r="N36" s="131">
        <f t="shared" si="5"/>
      </c>
      <c r="O36" s="131">
        <f t="shared" si="6"/>
      </c>
      <c r="P36" s="147">
        <f t="shared" si="22"/>
        <v>0</v>
      </c>
      <c r="Q36" s="130">
        <f>+MID($AQ$18,32,1)</f>
      </c>
      <c r="R36" s="130">
        <f t="shared" si="7"/>
      </c>
      <c r="S36" s="130">
        <f t="shared" si="8"/>
      </c>
      <c r="T36" s="146">
        <f t="shared" si="23"/>
        <v>0</v>
      </c>
      <c r="U36" s="131">
        <f>+MID($AQ$22,32,1)</f>
      </c>
      <c r="V36" s="131">
        <f t="shared" si="9"/>
      </c>
      <c r="W36" s="131">
        <f t="shared" si="10"/>
      </c>
      <c r="X36" s="147">
        <f t="shared" si="24"/>
        <v>0</v>
      </c>
      <c r="Y36" s="132">
        <f>+MID($AQ$26,32,1)</f>
      </c>
      <c r="Z36" s="133">
        <f t="shared" si="11"/>
      </c>
      <c r="AA36" s="130">
        <f t="shared" si="12"/>
      </c>
      <c r="AB36" s="146">
        <f t="shared" si="25"/>
        <v>0</v>
      </c>
      <c r="AC36" s="134">
        <f>+MID($AQ$30,32,1)</f>
      </c>
      <c r="AD36" s="134">
        <f t="shared" si="13"/>
      </c>
      <c r="AE36" s="131">
        <f t="shared" si="14"/>
      </c>
      <c r="AF36" s="147">
        <f t="shared" si="26"/>
        <v>0</v>
      </c>
      <c r="AG36" s="133">
        <f>+MID($AQ$34,32,1)</f>
      </c>
      <c r="AH36" s="133">
        <f t="shared" si="15"/>
      </c>
      <c r="AI36" s="130">
        <f t="shared" si="16"/>
      </c>
      <c r="AJ36" s="146">
        <f t="shared" si="27"/>
        <v>0</v>
      </c>
      <c r="AK36" s="135"/>
      <c r="AL36" s="137" t="s">
        <v>310</v>
      </c>
      <c r="AM36" s="137" t="s">
        <v>311</v>
      </c>
      <c r="AN36" s="137">
        <f t="shared" si="18"/>
        <v>81</v>
      </c>
      <c r="AO36" s="127"/>
      <c r="AP36" s="144" t="s">
        <v>240</v>
      </c>
      <c r="AQ36" s="281">
        <f>+AH5&amp;AH6&amp;AH7&amp;AH8&amp;AH9&amp;AH10&amp;AH11&amp;AH12&amp;AH13&amp;AH14&amp;AH15&amp;AH16&amp;AH17&amp;AH18&amp;AH19&amp;AH20&amp;AH21&amp;AH22&amp;AH23&amp;AH24&amp;AH25&amp;AH26&amp;AH27&amp;AH28&amp;AH29&amp;AH30&amp;AH31&amp;AH32&amp;AH33&amp;AH34&amp;AH35&amp;AH36</f>
      </c>
      <c r="AR36" s="279"/>
      <c r="AS36" s="279"/>
      <c r="AT36" s="279"/>
      <c r="AU36" s="279"/>
      <c r="AV36" s="279"/>
      <c r="AW36" s="279"/>
      <c r="AX36" s="279"/>
      <c r="AY36" s="279"/>
      <c r="AZ36" s="280"/>
    </row>
    <row r="37" spans="1:42" ht="13.5" customHeight="1">
      <c r="A37" s="127"/>
      <c r="B37" s="127"/>
      <c r="C37" s="127"/>
      <c r="D37" s="137">
        <f>SUM(D5:D36)</f>
        <v>0</v>
      </c>
      <c r="E37" s="127"/>
      <c r="F37" s="127"/>
      <c r="G37" s="127"/>
      <c r="H37" s="137">
        <f>SUM(H5:H36)</f>
        <v>0</v>
      </c>
      <c r="I37" s="127"/>
      <c r="J37" s="127"/>
      <c r="K37" s="127"/>
      <c r="L37" s="137">
        <f>SUM(L5:L36)</f>
        <v>0</v>
      </c>
      <c r="M37" s="127"/>
      <c r="N37" s="127"/>
      <c r="O37" s="127"/>
      <c r="P37" s="137">
        <f>SUM(P5:P36)</f>
        <v>0</v>
      </c>
      <c r="Q37" s="127"/>
      <c r="R37" s="127"/>
      <c r="S37" s="127"/>
      <c r="T37" s="137">
        <f>SUM(T5:T36)</f>
        <v>0</v>
      </c>
      <c r="U37" s="127"/>
      <c r="V37" s="127"/>
      <c r="W37" s="127"/>
      <c r="X37" s="137">
        <f>SUM(X5:X36)</f>
        <v>0</v>
      </c>
      <c r="Y37" s="148"/>
      <c r="Z37" s="148"/>
      <c r="AA37" s="148"/>
      <c r="AB37" s="133">
        <f>SUM(AB5:AB36)</f>
        <v>0</v>
      </c>
      <c r="AC37" s="148"/>
      <c r="AD37" s="148"/>
      <c r="AE37" s="148"/>
      <c r="AF37" s="133">
        <f>SUM(AF5:AF36)</f>
        <v>0</v>
      </c>
      <c r="AG37" s="148"/>
      <c r="AH37" s="148"/>
      <c r="AI37" s="148"/>
      <c r="AJ37" s="133">
        <f>SUM(AJ5:AJ36)</f>
        <v>0</v>
      </c>
      <c r="AK37" s="127"/>
      <c r="AL37" s="137" t="s">
        <v>312</v>
      </c>
      <c r="AM37" s="137" t="s">
        <v>313</v>
      </c>
      <c r="AN37" s="137">
        <f t="shared" si="18"/>
        <v>82</v>
      </c>
      <c r="AO37" s="127"/>
      <c r="AP37" s="127"/>
    </row>
    <row r="38" spans="1:42" ht="13.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27"/>
      <c r="AL38" s="137" t="s">
        <v>314</v>
      </c>
      <c r="AM38" s="137" t="s">
        <v>315</v>
      </c>
      <c r="AN38" s="137">
        <f t="shared" si="18"/>
        <v>83</v>
      </c>
      <c r="AO38" s="127"/>
      <c r="AP38" s="127"/>
    </row>
    <row r="39" spans="1:42" ht="13.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27"/>
      <c r="AL39" s="137" t="s">
        <v>316</v>
      </c>
      <c r="AM39" s="137" t="s">
        <v>317</v>
      </c>
      <c r="AN39" s="137">
        <f t="shared" si="18"/>
        <v>84</v>
      </c>
      <c r="AO39" s="127"/>
      <c r="AP39" s="127"/>
    </row>
    <row r="40" spans="1:42" ht="13.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27"/>
      <c r="AL40" s="137" t="s">
        <v>318</v>
      </c>
      <c r="AM40" s="137" t="s">
        <v>319</v>
      </c>
      <c r="AN40" s="137">
        <f t="shared" si="18"/>
        <v>85</v>
      </c>
      <c r="AO40" s="127"/>
      <c r="AP40" s="127"/>
    </row>
    <row r="41" spans="1:42" ht="13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48"/>
      <c r="Z41" s="135"/>
      <c r="AA41" s="135"/>
      <c r="AB41" s="135"/>
      <c r="AC41" s="135"/>
      <c r="AD41" s="135"/>
      <c r="AE41" s="135"/>
      <c r="AF41" s="135"/>
      <c r="AG41" s="148"/>
      <c r="AH41" s="148"/>
      <c r="AI41" s="148"/>
      <c r="AJ41" s="148"/>
      <c r="AK41" s="127"/>
      <c r="AL41" s="137" t="s">
        <v>320</v>
      </c>
      <c r="AM41" s="137" t="s">
        <v>321</v>
      </c>
      <c r="AN41" s="137">
        <f t="shared" si="18"/>
        <v>86</v>
      </c>
      <c r="AO41" s="127"/>
      <c r="AP41" s="127"/>
    </row>
    <row r="42" spans="1:42" ht="13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48"/>
      <c r="Z42" s="135"/>
      <c r="AA42" s="135"/>
      <c r="AB42" s="135"/>
      <c r="AC42" s="135"/>
      <c r="AD42" s="135"/>
      <c r="AE42" s="135"/>
      <c r="AF42" s="135"/>
      <c r="AG42" s="148"/>
      <c r="AH42" s="148"/>
      <c r="AI42" s="148"/>
      <c r="AJ42" s="148"/>
      <c r="AK42" s="127"/>
      <c r="AL42" s="137" t="s">
        <v>322</v>
      </c>
      <c r="AM42" s="137" t="s">
        <v>323</v>
      </c>
      <c r="AN42" s="137">
        <f t="shared" si="18"/>
        <v>87</v>
      </c>
      <c r="AO42" s="127"/>
      <c r="AP42" s="127"/>
    </row>
    <row r="43" spans="1:42" ht="13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48"/>
      <c r="Z43" s="135"/>
      <c r="AA43" s="135"/>
      <c r="AB43" s="135"/>
      <c r="AC43" s="135"/>
      <c r="AD43" s="135"/>
      <c r="AE43" s="135"/>
      <c r="AF43" s="135"/>
      <c r="AG43" s="148"/>
      <c r="AH43" s="148"/>
      <c r="AI43" s="148"/>
      <c r="AJ43" s="148"/>
      <c r="AK43" s="127"/>
      <c r="AL43" s="137" t="s">
        <v>324</v>
      </c>
      <c r="AM43" s="137" t="s">
        <v>325</v>
      </c>
      <c r="AN43" s="137">
        <f t="shared" si="18"/>
        <v>88</v>
      </c>
      <c r="AO43" s="127"/>
      <c r="AP43" s="127"/>
    </row>
    <row r="44" spans="1:42" ht="13.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48"/>
      <c r="Z44" s="149"/>
      <c r="AA44" s="149"/>
      <c r="AB44" s="149"/>
      <c r="AC44" s="135"/>
      <c r="AD44" s="135"/>
      <c r="AE44" s="135"/>
      <c r="AF44" s="135"/>
      <c r="AG44" s="148"/>
      <c r="AH44" s="148"/>
      <c r="AI44" s="148"/>
      <c r="AJ44" s="148"/>
      <c r="AK44" s="127"/>
      <c r="AL44" s="137" t="s">
        <v>326</v>
      </c>
      <c r="AM44" s="137" t="s">
        <v>327</v>
      </c>
      <c r="AN44" s="137">
        <f t="shared" si="18"/>
        <v>89</v>
      </c>
      <c r="AO44" s="127"/>
      <c r="AP44" s="127"/>
    </row>
    <row r="45" spans="1:42" ht="13.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48"/>
      <c r="Z45" s="149"/>
      <c r="AA45" s="149"/>
      <c r="AB45" s="149"/>
      <c r="AC45" s="135"/>
      <c r="AD45" s="135"/>
      <c r="AE45" s="135"/>
      <c r="AF45" s="135"/>
      <c r="AG45" s="148"/>
      <c r="AH45" s="148"/>
      <c r="AI45" s="148"/>
      <c r="AJ45" s="148"/>
      <c r="AK45" s="127"/>
      <c r="AL45" s="137" t="s">
        <v>328</v>
      </c>
      <c r="AM45" s="137" t="s">
        <v>329</v>
      </c>
      <c r="AN45" s="137">
        <f t="shared" si="18"/>
        <v>90</v>
      </c>
      <c r="AO45" s="127"/>
      <c r="AP45" s="127"/>
    </row>
    <row r="46" spans="1:42" ht="13.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48"/>
      <c r="Z46" s="149"/>
      <c r="AA46" s="149"/>
      <c r="AB46" s="149"/>
      <c r="AC46" s="135"/>
      <c r="AD46" s="135"/>
      <c r="AE46" s="135"/>
      <c r="AF46" s="135"/>
      <c r="AG46" s="148"/>
      <c r="AH46" s="148"/>
      <c r="AI46" s="148"/>
      <c r="AJ46" s="148"/>
      <c r="AK46" s="127"/>
      <c r="AL46" s="139" t="s">
        <v>330</v>
      </c>
      <c r="AM46" s="137" t="s">
        <v>331</v>
      </c>
      <c r="AN46" s="137">
        <f t="shared" si="18"/>
        <v>95</v>
      </c>
      <c r="AO46" s="127"/>
      <c r="AP46" s="127"/>
    </row>
    <row r="47" spans="1:42" ht="13.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48"/>
      <c r="Z47" s="149"/>
      <c r="AA47" s="149"/>
      <c r="AB47" s="149"/>
      <c r="AC47" s="135"/>
      <c r="AD47" s="135"/>
      <c r="AE47" s="135"/>
      <c r="AF47" s="135"/>
      <c r="AG47" s="148"/>
      <c r="AH47" s="148"/>
      <c r="AI47" s="148"/>
      <c r="AJ47" s="148"/>
      <c r="AK47" s="127"/>
      <c r="AL47" s="137" t="s">
        <v>332</v>
      </c>
      <c r="AM47" s="137" t="s">
        <v>279</v>
      </c>
      <c r="AN47" s="137">
        <f t="shared" si="18"/>
        <v>97</v>
      </c>
      <c r="AO47" s="127"/>
      <c r="AP47" s="127"/>
    </row>
    <row r="48" spans="1:42" ht="13.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48"/>
      <c r="Z48" s="149"/>
      <c r="AA48" s="149"/>
      <c r="AB48" s="149"/>
      <c r="AC48" s="135"/>
      <c r="AD48" s="135"/>
      <c r="AE48" s="135"/>
      <c r="AF48" s="135"/>
      <c r="AG48" s="148"/>
      <c r="AH48" s="148"/>
      <c r="AI48" s="148"/>
      <c r="AJ48" s="148"/>
      <c r="AK48" s="127"/>
      <c r="AL48" s="137" t="s">
        <v>333</v>
      </c>
      <c r="AM48" s="137" t="s">
        <v>281</v>
      </c>
      <c r="AN48" s="137">
        <f t="shared" si="18"/>
        <v>98</v>
      </c>
      <c r="AO48" s="127"/>
      <c r="AP48" s="127"/>
    </row>
    <row r="49" spans="1:42" ht="13.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48"/>
      <c r="Z49" s="149"/>
      <c r="AA49" s="149"/>
      <c r="AB49" s="149"/>
      <c r="AC49" s="135"/>
      <c r="AD49" s="135"/>
      <c r="AE49" s="135"/>
      <c r="AF49" s="135"/>
      <c r="AG49" s="148"/>
      <c r="AH49" s="148"/>
      <c r="AI49" s="148"/>
      <c r="AJ49" s="148"/>
      <c r="AK49" s="127"/>
      <c r="AL49" s="137" t="s">
        <v>334</v>
      </c>
      <c r="AM49" s="137" t="s">
        <v>283</v>
      </c>
      <c r="AN49" s="137">
        <f t="shared" si="18"/>
        <v>99</v>
      </c>
      <c r="AO49" s="127"/>
      <c r="AP49" s="127"/>
    </row>
    <row r="50" spans="1:42" ht="13.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48"/>
      <c r="Z50" s="149"/>
      <c r="AA50" s="149"/>
      <c r="AB50" s="149"/>
      <c r="AC50" s="135"/>
      <c r="AD50" s="135"/>
      <c r="AE50" s="135"/>
      <c r="AF50" s="135"/>
      <c r="AG50" s="148"/>
      <c r="AH50" s="148"/>
      <c r="AI50" s="148"/>
      <c r="AJ50" s="148"/>
      <c r="AK50" s="127"/>
      <c r="AL50" s="137" t="s">
        <v>335</v>
      </c>
      <c r="AM50" s="137" t="s">
        <v>285</v>
      </c>
      <c r="AN50" s="137">
        <f t="shared" si="18"/>
        <v>100</v>
      </c>
      <c r="AO50" s="127"/>
      <c r="AP50" s="127"/>
    </row>
    <row r="51" spans="1:42" ht="13.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48"/>
      <c r="Z51" s="149"/>
      <c r="AA51" s="149"/>
      <c r="AB51" s="149"/>
      <c r="AC51" s="135"/>
      <c r="AD51" s="135"/>
      <c r="AE51" s="135"/>
      <c r="AF51" s="135"/>
      <c r="AG51" s="148"/>
      <c r="AH51" s="148"/>
      <c r="AI51" s="148"/>
      <c r="AJ51" s="148"/>
      <c r="AK51" s="127"/>
      <c r="AL51" s="137" t="s">
        <v>336</v>
      </c>
      <c r="AM51" s="137" t="s">
        <v>287</v>
      </c>
      <c r="AN51" s="137">
        <f t="shared" si="18"/>
        <v>101</v>
      </c>
      <c r="AO51" s="127"/>
      <c r="AP51" s="127"/>
    </row>
    <row r="52" spans="1:42" ht="13.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48"/>
      <c r="Z52" s="149"/>
      <c r="AA52" s="149"/>
      <c r="AB52" s="149"/>
      <c r="AC52" s="135"/>
      <c r="AD52" s="135"/>
      <c r="AE52" s="135"/>
      <c r="AF52" s="135"/>
      <c r="AG52" s="148"/>
      <c r="AH52" s="148"/>
      <c r="AI52" s="148"/>
      <c r="AJ52" s="148"/>
      <c r="AK52" s="127"/>
      <c r="AL52" s="137" t="s">
        <v>337</v>
      </c>
      <c r="AM52" s="137" t="s">
        <v>289</v>
      </c>
      <c r="AN52" s="137">
        <f t="shared" si="18"/>
        <v>102</v>
      </c>
      <c r="AO52" s="127"/>
      <c r="AP52" s="127"/>
    </row>
    <row r="53" spans="1:42" ht="13.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48"/>
      <c r="Z53" s="149"/>
      <c r="AA53" s="149"/>
      <c r="AB53" s="149"/>
      <c r="AC53" s="135"/>
      <c r="AD53" s="135"/>
      <c r="AE53" s="135"/>
      <c r="AF53" s="135"/>
      <c r="AG53" s="148"/>
      <c r="AH53" s="148"/>
      <c r="AI53" s="148"/>
      <c r="AJ53" s="148"/>
      <c r="AK53" s="127"/>
      <c r="AL53" s="137" t="s">
        <v>338</v>
      </c>
      <c r="AM53" s="137" t="s">
        <v>291</v>
      </c>
      <c r="AN53" s="137">
        <f t="shared" si="18"/>
        <v>103</v>
      </c>
      <c r="AO53" s="127"/>
      <c r="AP53" s="127"/>
    </row>
    <row r="54" spans="1:42" ht="13.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48"/>
      <c r="Z54" s="149"/>
      <c r="AA54" s="149"/>
      <c r="AB54" s="149"/>
      <c r="AC54" s="135"/>
      <c r="AD54" s="135"/>
      <c r="AE54" s="135"/>
      <c r="AF54" s="135"/>
      <c r="AG54" s="148"/>
      <c r="AH54" s="148"/>
      <c r="AI54" s="148"/>
      <c r="AJ54" s="148"/>
      <c r="AK54" s="127"/>
      <c r="AL54" s="137" t="s">
        <v>339</v>
      </c>
      <c r="AM54" s="137" t="s">
        <v>293</v>
      </c>
      <c r="AN54" s="137">
        <f t="shared" si="18"/>
        <v>104</v>
      </c>
      <c r="AO54" s="127"/>
      <c r="AP54" s="127"/>
    </row>
    <row r="55" spans="1:42" ht="13.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48"/>
      <c r="Z55" s="135"/>
      <c r="AA55" s="135"/>
      <c r="AB55" s="135"/>
      <c r="AC55" s="135"/>
      <c r="AD55" s="135"/>
      <c r="AE55" s="135"/>
      <c r="AF55" s="135"/>
      <c r="AG55" s="148"/>
      <c r="AH55" s="148"/>
      <c r="AI55" s="148"/>
      <c r="AJ55" s="148"/>
      <c r="AK55" s="127"/>
      <c r="AL55" s="137" t="s">
        <v>340</v>
      </c>
      <c r="AM55" s="137" t="s">
        <v>295</v>
      </c>
      <c r="AN55" s="137">
        <f t="shared" si="18"/>
        <v>105</v>
      </c>
      <c r="AO55" s="127"/>
      <c r="AP55" s="127"/>
    </row>
    <row r="56" spans="1:42" ht="13.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48"/>
      <c r="Z56" s="135"/>
      <c r="AA56" s="135"/>
      <c r="AB56" s="135"/>
      <c r="AC56" s="135"/>
      <c r="AD56" s="135"/>
      <c r="AE56" s="135"/>
      <c r="AF56" s="135"/>
      <c r="AG56" s="148"/>
      <c r="AH56" s="148"/>
      <c r="AI56" s="148"/>
      <c r="AJ56" s="148"/>
      <c r="AK56" s="127"/>
      <c r="AL56" s="137" t="s">
        <v>341</v>
      </c>
      <c r="AM56" s="137" t="s">
        <v>297</v>
      </c>
      <c r="AN56" s="137">
        <f t="shared" si="18"/>
        <v>106</v>
      </c>
      <c r="AO56" s="127"/>
      <c r="AP56" s="127"/>
    </row>
    <row r="57" spans="1:42" ht="13.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48"/>
      <c r="Z57" s="135"/>
      <c r="AA57" s="135"/>
      <c r="AB57" s="135"/>
      <c r="AC57" s="135"/>
      <c r="AD57" s="135"/>
      <c r="AE57" s="135"/>
      <c r="AF57" s="135"/>
      <c r="AG57" s="148"/>
      <c r="AH57" s="148"/>
      <c r="AI57" s="148"/>
      <c r="AJ57" s="148"/>
      <c r="AK57" s="127"/>
      <c r="AL57" s="137" t="s">
        <v>342</v>
      </c>
      <c r="AM57" s="137" t="s">
        <v>299</v>
      </c>
      <c r="AN57" s="137">
        <f t="shared" si="18"/>
        <v>107</v>
      </c>
      <c r="AO57" s="127"/>
      <c r="AP57" s="127"/>
    </row>
    <row r="58" spans="1:42" ht="13.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48"/>
      <c r="Z58" s="135"/>
      <c r="AA58" s="135"/>
      <c r="AB58" s="135"/>
      <c r="AC58" s="135"/>
      <c r="AD58" s="135"/>
      <c r="AE58" s="135"/>
      <c r="AF58" s="135"/>
      <c r="AG58" s="148"/>
      <c r="AH58" s="148"/>
      <c r="AI58" s="148"/>
      <c r="AJ58" s="148"/>
      <c r="AK58" s="127"/>
      <c r="AL58" s="137" t="s">
        <v>343</v>
      </c>
      <c r="AM58" s="137" t="s">
        <v>301</v>
      </c>
      <c r="AN58" s="137">
        <f t="shared" si="18"/>
        <v>108</v>
      </c>
      <c r="AO58" s="127"/>
      <c r="AP58" s="127"/>
    </row>
    <row r="59" spans="1:42" ht="13.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48"/>
      <c r="Z59" s="135"/>
      <c r="AA59" s="135"/>
      <c r="AB59" s="135"/>
      <c r="AC59" s="135"/>
      <c r="AD59" s="135"/>
      <c r="AE59" s="135"/>
      <c r="AF59" s="135"/>
      <c r="AG59" s="148"/>
      <c r="AH59" s="148"/>
      <c r="AI59" s="148"/>
      <c r="AJ59" s="148"/>
      <c r="AK59" s="127"/>
      <c r="AL59" s="137" t="s">
        <v>344</v>
      </c>
      <c r="AM59" s="137" t="s">
        <v>303</v>
      </c>
      <c r="AN59" s="137">
        <f t="shared" si="18"/>
        <v>109</v>
      </c>
      <c r="AO59" s="127"/>
      <c r="AP59" s="127"/>
    </row>
    <row r="60" spans="1:42" ht="13.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48"/>
      <c r="Z60" s="135"/>
      <c r="AA60" s="135"/>
      <c r="AB60" s="135"/>
      <c r="AC60" s="135"/>
      <c r="AD60" s="135"/>
      <c r="AE60" s="135"/>
      <c r="AF60" s="135"/>
      <c r="AG60" s="148"/>
      <c r="AH60" s="148"/>
      <c r="AI60" s="148"/>
      <c r="AJ60" s="148"/>
      <c r="AK60" s="127"/>
      <c r="AL60" s="137" t="s">
        <v>345</v>
      </c>
      <c r="AM60" s="137" t="s">
        <v>305</v>
      </c>
      <c r="AN60" s="137">
        <f t="shared" si="18"/>
        <v>110</v>
      </c>
      <c r="AO60" s="127"/>
      <c r="AP60" s="127"/>
    </row>
    <row r="61" spans="1:42" ht="13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48"/>
      <c r="Z61" s="135"/>
      <c r="AA61" s="135"/>
      <c r="AB61" s="135"/>
      <c r="AC61" s="135"/>
      <c r="AD61" s="135"/>
      <c r="AE61" s="135"/>
      <c r="AF61" s="135"/>
      <c r="AG61" s="148"/>
      <c r="AH61" s="148"/>
      <c r="AI61" s="148"/>
      <c r="AJ61" s="148"/>
      <c r="AK61" s="127"/>
      <c r="AL61" s="137" t="s">
        <v>346</v>
      </c>
      <c r="AM61" s="137" t="s">
        <v>307</v>
      </c>
      <c r="AN61" s="137">
        <f t="shared" si="18"/>
        <v>111</v>
      </c>
      <c r="AO61" s="127"/>
      <c r="AP61" s="127"/>
    </row>
    <row r="62" spans="1:42" ht="13.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48"/>
      <c r="Z62" s="135"/>
      <c r="AA62" s="135"/>
      <c r="AB62" s="135"/>
      <c r="AC62" s="135"/>
      <c r="AD62" s="135"/>
      <c r="AE62" s="135"/>
      <c r="AF62" s="135"/>
      <c r="AG62" s="148"/>
      <c r="AH62" s="148"/>
      <c r="AI62" s="148"/>
      <c r="AJ62" s="148"/>
      <c r="AK62" s="127"/>
      <c r="AL62" s="137" t="s">
        <v>347</v>
      </c>
      <c r="AM62" s="137" t="s">
        <v>309</v>
      </c>
      <c r="AN62" s="137">
        <f t="shared" si="18"/>
        <v>112</v>
      </c>
      <c r="AO62" s="127"/>
      <c r="AP62" s="127"/>
    </row>
    <row r="63" spans="1:42" ht="13.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48"/>
      <c r="Z63" s="135"/>
      <c r="AA63" s="135"/>
      <c r="AB63" s="135"/>
      <c r="AC63" s="135"/>
      <c r="AD63" s="135"/>
      <c r="AE63" s="135"/>
      <c r="AF63" s="135"/>
      <c r="AG63" s="148"/>
      <c r="AH63" s="148"/>
      <c r="AI63" s="148"/>
      <c r="AJ63" s="148"/>
      <c r="AK63" s="127"/>
      <c r="AL63" s="137" t="s">
        <v>348</v>
      </c>
      <c r="AM63" s="137" t="s">
        <v>311</v>
      </c>
      <c r="AN63" s="137">
        <f t="shared" si="18"/>
        <v>113</v>
      </c>
      <c r="AO63" s="127"/>
      <c r="AP63" s="127"/>
    </row>
    <row r="64" spans="1:42" ht="13.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48"/>
      <c r="Z64" s="135"/>
      <c r="AA64" s="135"/>
      <c r="AB64" s="135"/>
      <c r="AC64" s="135"/>
      <c r="AD64" s="135"/>
      <c r="AE64" s="135"/>
      <c r="AF64" s="135"/>
      <c r="AG64" s="148"/>
      <c r="AH64" s="148"/>
      <c r="AI64" s="148"/>
      <c r="AJ64" s="148"/>
      <c r="AK64" s="127"/>
      <c r="AL64" s="137" t="s">
        <v>349</v>
      </c>
      <c r="AM64" s="137" t="s">
        <v>313</v>
      </c>
      <c r="AN64" s="137">
        <f t="shared" si="18"/>
        <v>114</v>
      </c>
      <c r="AO64" s="127"/>
      <c r="AP64" s="127"/>
    </row>
    <row r="65" spans="1:42" ht="13.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48"/>
      <c r="Z65" s="135"/>
      <c r="AA65" s="135"/>
      <c r="AB65" s="135"/>
      <c r="AC65" s="135"/>
      <c r="AD65" s="135"/>
      <c r="AE65" s="135"/>
      <c r="AF65" s="135"/>
      <c r="AG65" s="148"/>
      <c r="AH65" s="148"/>
      <c r="AI65" s="148"/>
      <c r="AJ65" s="148"/>
      <c r="AK65" s="127"/>
      <c r="AL65" s="137" t="s">
        <v>350</v>
      </c>
      <c r="AM65" s="137" t="s">
        <v>315</v>
      </c>
      <c r="AN65" s="137">
        <f t="shared" si="18"/>
        <v>115</v>
      </c>
      <c r="AO65" s="127"/>
      <c r="AP65" s="127"/>
    </row>
    <row r="66" spans="1:42" ht="13.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48"/>
      <c r="Z66" s="135"/>
      <c r="AA66" s="135"/>
      <c r="AB66" s="135"/>
      <c r="AC66" s="135"/>
      <c r="AD66" s="135"/>
      <c r="AE66" s="135"/>
      <c r="AF66" s="135"/>
      <c r="AG66" s="148"/>
      <c r="AH66" s="148"/>
      <c r="AI66" s="148"/>
      <c r="AJ66" s="148"/>
      <c r="AK66" s="127"/>
      <c r="AL66" s="137" t="s">
        <v>351</v>
      </c>
      <c r="AM66" s="137" t="s">
        <v>317</v>
      </c>
      <c r="AN66" s="137">
        <f t="shared" si="18"/>
        <v>116</v>
      </c>
      <c r="AO66" s="127"/>
      <c r="AP66" s="127"/>
    </row>
    <row r="67" spans="1:42" ht="13.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48"/>
      <c r="Z67" s="135"/>
      <c r="AA67" s="135"/>
      <c r="AB67" s="135"/>
      <c r="AC67" s="135"/>
      <c r="AD67" s="135"/>
      <c r="AE67" s="135"/>
      <c r="AF67" s="135"/>
      <c r="AG67" s="148"/>
      <c r="AH67" s="148"/>
      <c r="AI67" s="148"/>
      <c r="AJ67" s="148"/>
      <c r="AK67" s="127"/>
      <c r="AL67" s="137" t="s">
        <v>352</v>
      </c>
      <c r="AM67" s="137" t="s">
        <v>319</v>
      </c>
      <c r="AN67" s="137">
        <f t="shared" si="18"/>
        <v>117</v>
      </c>
      <c r="AO67" s="127"/>
      <c r="AP67" s="127"/>
    </row>
    <row r="68" spans="1:42" ht="13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48"/>
      <c r="Z68" s="135"/>
      <c r="AA68" s="135"/>
      <c r="AB68" s="135"/>
      <c r="AC68" s="135"/>
      <c r="AD68" s="135"/>
      <c r="AE68" s="135"/>
      <c r="AF68" s="135"/>
      <c r="AG68" s="148"/>
      <c r="AH68" s="148"/>
      <c r="AI68" s="148"/>
      <c r="AJ68" s="148"/>
      <c r="AK68" s="127"/>
      <c r="AL68" s="137" t="s">
        <v>353</v>
      </c>
      <c r="AM68" s="137" t="s">
        <v>321</v>
      </c>
      <c r="AN68" s="137">
        <f t="shared" si="18"/>
        <v>118</v>
      </c>
      <c r="AO68" s="127"/>
      <c r="AP68" s="127"/>
    </row>
    <row r="69" spans="1:42" ht="13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48"/>
      <c r="Z69" s="135"/>
      <c r="AA69" s="135"/>
      <c r="AB69" s="135"/>
      <c r="AC69" s="135"/>
      <c r="AD69" s="135"/>
      <c r="AE69" s="135"/>
      <c r="AF69" s="135"/>
      <c r="AG69" s="148"/>
      <c r="AH69" s="148"/>
      <c r="AI69" s="148"/>
      <c r="AJ69" s="148"/>
      <c r="AK69" s="127"/>
      <c r="AL69" s="137" t="s">
        <v>354</v>
      </c>
      <c r="AM69" s="137" t="s">
        <v>323</v>
      </c>
      <c r="AN69" s="137">
        <f t="shared" si="18"/>
        <v>119</v>
      </c>
      <c r="AO69" s="127"/>
      <c r="AP69" s="127"/>
    </row>
    <row r="70" spans="26:42" ht="13.5" customHeight="1">
      <c r="Z70" s="135"/>
      <c r="AA70" s="135"/>
      <c r="AB70" s="135"/>
      <c r="AC70" s="135"/>
      <c r="AD70" s="135"/>
      <c r="AE70" s="135"/>
      <c r="AF70" s="135"/>
      <c r="AL70" s="137" t="s">
        <v>355</v>
      </c>
      <c r="AM70" s="137" t="s">
        <v>325</v>
      </c>
      <c r="AN70" s="137">
        <f>_xlfn.IFERROR(CODE(AL70),"")</f>
        <v>120</v>
      </c>
      <c r="AO70" s="127"/>
      <c r="AP70" s="127"/>
    </row>
    <row r="71" spans="26:42" ht="13.5" customHeight="1">
      <c r="Z71" s="135"/>
      <c r="AA71" s="135"/>
      <c r="AB71" s="135"/>
      <c r="AC71" s="135"/>
      <c r="AD71" s="135"/>
      <c r="AE71" s="135"/>
      <c r="AF71" s="135"/>
      <c r="AL71" s="137" t="s">
        <v>356</v>
      </c>
      <c r="AM71" s="137" t="s">
        <v>327</v>
      </c>
      <c r="AN71" s="137">
        <f>_xlfn.IFERROR(CODE(AL71),"")</f>
        <v>121</v>
      </c>
      <c r="AO71" s="127"/>
      <c r="AP71" s="127"/>
    </row>
    <row r="72" spans="26:40" ht="13.5" customHeight="1">
      <c r="Z72" s="135"/>
      <c r="AA72" s="135"/>
      <c r="AB72" s="135"/>
      <c r="AC72" s="135"/>
      <c r="AD72" s="135"/>
      <c r="AE72" s="135"/>
      <c r="AF72" s="135"/>
      <c r="AL72" s="137" t="s">
        <v>357</v>
      </c>
      <c r="AM72" s="137" t="s">
        <v>329</v>
      </c>
      <c r="AN72" s="137">
        <f>_xlfn.IFERROR(CODE(AL72),"")</f>
        <v>122</v>
      </c>
    </row>
    <row r="73" spans="26:40" ht="13.5" customHeight="1">
      <c r="Z73" s="135"/>
      <c r="AA73" s="135"/>
      <c r="AB73" s="135"/>
      <c r="AC73" s="135"/>
      <c r="AD73" s="135"/>
      <c r="AE73" s="135"/>
      <c r="AF73" s="135"/>
      <c r="AM73" s="150"/>
      <c r="AN73" s="150"/>
    </row>
    <row r="74" spans="26:32" ht="13.5" customHeight="1">
      <c r="Z74" s="135"/>
      <c r="AA74" s="135"/>
      <c r="AB74" s="135"/>
      <c r="AC74" s="135"/>
      <c r="AD74" s="135"/>
      <c r="AE74" s="135"/>
      <c r="AF74" s="135"/>
    </row>
    <row r="75" spans="26:32" ht="13.5" customHeight="1">
      <c r="Z75" s="135"/>
      <c r="AA75" s="135"/>
      <c r="AB75" s="135"/>
      <c r="AC75" s="135"/>
      <c r="AD75" s="135"/>
      <c r="AE75" s="135"/>
      <c r="AF75" s="135"/>
    </row>
    <row r="76" spans="26:32" ht="13.5" customHeight="1">
      <c r="Z76" s="135"/>
      <c r="AA76" s="135"/>
      <c r="AB76" s="135"/>
      <c r="AC76" s="135"/>
      <c r="AD76" s="135"/>
      <c r="AE76" s="135"/>
      <c r="AF76" s="135"/>
    </row>
    <row r="77" spans="26:32" ht="13.5" customHeight="1">
      <c r="Z77" s="135"/>
      <c r="AA77" s="135"/>
      <c r="AB77" s="135"/>
      <c r="AC77" s="135"/>
      <c r="AD77" s="135"/>
      <c r="AE77" s="135"/>
      <c r="AF77" s="135"/>
    </row>
    <row r="78" spans="26:32" ht="13.5" customHeight="1">
      <c r="Z78" s="135"/>
      <c r="AA78" s="135"/>
      <c r="AB78" s="135"/>
      <c r="AC78" s="135"/>
      <c r="AD78" s="135"/>
      <c r="AE78" s="135"/>
      <c r="AF78" s="135"/>
    </row>
    <row r="79" spans="26:32" ht="13.5" customHeight="1">
      <c r="Z79" s="135"/>
      <c r="AA79" s="135"/>
      <c r="AB79" s="135"/>
      <c r="AC79" s="135"/>
      <c r="AD79" s="135"/>
      <c r="AE79" s="135"/>
      <c r="AF79" s="135"/>
    </row>
    <row r="80" spans="26:32" ht="13.5" customHeight="1">
      <c r="Z80" s="135"/>
      <c r="AA80" s="135"/>
      <c r="AB80" s="135"/>
      <c r="AC80" s="135"/>
      <c r="AD80" s="135"/>
      <c r="AE80" s="135"/>
      <c r="AF80" s="135"/>
    </row>
    <row r="81" spans="26:32" ht="13.5" customHeight="1">
      <c r="Z81" s="135"/>
      <c r="AA81" s="135"/>
      <c r="AB81" s="135"/>
      <c r="AC81" s="135"/>
      <c r="AD81" s="135"/>
      <c r="AE81" s="135"/>
      <c r="AF81" s="135"/>
    </row>
    <row r="82" spans="26:32" ht="13.5" customHeight="1">
      <c r="Z82" s="149"/>
      <c r="AA82" s="149"/>
      <c r="AB82" s="149"/>
      <c r="AC82" s="135"/>
      <c r="AD82" s="135"/>
      <c r="AE82" s="135"/>
      <c r="AF82" s="135"/>
    </row>
    <row r="83" spans="26:32" ht="13.5" customHeight="1">
      <c r="Z83" s="135"/>
      <c r="AA83" s="135"/>
      <c r="AB83" s="135"/>
      <c r="AC83" s="135"/>
      <c r="AD83" s="135"/>
      <c r="AE83" s="135"/>
      <c r="AF83" s="135"/>
    </row>
    <row r="84" spans="26:32" ht="13.5" customHeight="1">
      <c r="Z84" s="135"/>
      <c r="AA84" s="135"/>
      <c r="AB84" s="135"/>
      <c r="AC84" s="135"/>
      <c r="AD84" s="135"/>
      <c r="AE84" s="135"/>
      <c r="AF84" s="135"/>
    </row>
    <row r="85" spans="26:32" ht="13.5" customHeight="1">
      <c r="Z85" s="135"/>
      <c r="AA85" s="135"/>
      <c r="AB85" s="135"/>
      <c r="AC85" s="135"/>
      <c r="AD85" s="135"/>
      <c r="AE85" s="135"/>
      <c r="AF85" s="135"/>
    </row>
    <row r="86" spans="26:32" ht="13.5" customHeight="1">
      <c r="Z86" s="135"/>
      <c r="AA86" s="135"/>
      <c r="AB86" s="135"/>
      <c r="AC86" s="135"/>
      <c r="AD86" s="135"/>
      <c r="AE86" s="135"/>
      <c r="AF86" s="135"/>
    </row>
    <row r="87" spans="26:32" ht="13.5" customHeight="1">
      <c r="Z87" s="135"/>
      <c r="AA87" s="135"/>
      <c r="AB87" s="135"/>
      <c r="AC87" s="135"/>
      <c r="AD87" s="135"/>
      <c r="AE87" s="135"/>
      <c r="AF87" s="135"/>
    </row>
    <row r="88" spans="26:32" ht="13.5" customHeight="1">
      <c r="Z88" s="135"/>
      <c r="AA88" s="135"/>
      <c r="AB88" s="135"/>
      <c r="AC88" s="135"/>
      <c r="AD88" s="135"/>
      <c r="AE88" s="135"/>
      <c r="AF88" s="135"/>
    </row>
    <row r="89" spans="26:32" ht="13.5" customHeight="1">
      <c r="Z89" s="135"/>
      <c r="AA89" s="135"/>
      <c r="AB89" s="135"/>
      <c r="AC89" s="135"/>
      <c r="AD89" s="135"/>
      <c r="AE89" s="135"/>
      <c r="AF89" s="135"/>
    </row>
    <row r="90" spans="26:32" ht="13.5" customHeight="1">
      <c r="Z90" s="135"/>
      <c r="AA90" s="135"/>
      <c r="AB90" s="135"/>
      <c r="AC90" s="135"/>
      <c r="AD90" s="135"/>
      <c r="AE90" s="135"/>
      <c r="AF90" s="135"/>
    </row>
    <row r="91" spans="26:32" ht="13.5" customHeight="1">
      <c r="Z91" s="135"/>
      <c r="AA91" s="135"/>
      <c r="AB91" s="135"/>
      <c r="AC91" s="135"/>
      <c r="AD91" s="135"/>
      <c r="AE91" s="135"/>
      <c r="AF91" s="135"/>
    </row>
    <row r="92" spans="26:32" ht="13.5" customHeight="1">
      <c r="Z92" s="135"/>
      <c r="AA92" s="135"/>
      <c r="AB92" s="135"/>
      <c r="AC92" s="135"/>
      <c r="AD92" s="135"/>
      <c r="AE92" s="135"/>
      <c r="AF92" s="135"/>
    </row>
    <row r="93" spans="26:32" ht="13.5" customHeight="1">
      <c r="Z93" s="135"/>
      <c r="AA93" s="135"/>
      <c r="AB93" s="135"/>
      <c r="AC93" s="135"/>
      <c r="AD93" s="135"/>
      <c r="AE93" s="135"/>
      <c r="AF93" s="135"/>
    </row>
    <row r="94" spans="26:32" ht="13.5" customHeight="1">
      <c r="Z94" s="135"/>
      <c r="AA94" s="135"/>
      <c r="AB94" s="135"/>
      <c r="AC94" s="135"/>
      <c r="AD94" s="135"/>
      <c r="AE94" s="135"/>
      <c r="AF94" s="135"/>
    </row>
    <row r="95" spans="26:32" ht="13.5" customHeight="1">
      <c r="Z95" s="135"/>
      <c r="AA95" s="135"/>
      <c r="AB95" s="135"/>
      <c r="AC95" s="135"/>
      <c r="AD95" s="135"/>
      <c r="AE95" s="135"/>
      <c r="AF95" s="135"/>
    </row>
    <row r="96" spans="26:32" ht="13.5" customHeight="1">
      <c r="Z96" s="135"/>
      <c r="AA96" s="135"/>
      <c r="AB96" s="135"/>
      <c r="AC96" s="135"/>
      <c r="AD96" s="135"/>
      <c r="AE96" s="135"/>
      <c r="AF96" s="135"/>
    </row>
    <row r="97" spans="26:32" ht="13.5" customHeight="1">
      <c r="Z97" s="135"/>
      <c r="AA97" s="135"/>
      <c r="AB97" s="135"/>
      <c r="AC97" s="135"/>
      <c r="AD97" s="135"/>
      <c r="AE97" s="135"/>
      <c r="AF97" s="135"/>
    </row>
    <row r="98" spans="26:32" ht="13.5" customHeight="1">
      <c r="Z98" s="135"/>
      <c r="AA98" s="135"/>
      <c r="AB98" s="135"/>
      <c r="AC98" s="135"/>
      <c r="AD98" s="135"/>
      <c r="AE98" s="135"/>
      <c r="AF98" s="135"/>
    </row>
    <row r="99" spans="26:32" ht="13.5" customHeight="1">
      <c r="Z99" s="135"/>
      <c r="AA99" s="135"/>
      <c r="AB99" s="135"/>
      <c r="AC99" s="135"/>
      <c r="AD99" s="135"/>
      <c r="AE99" s="135"/>
      <c r="AF99" s="135"/>
    </row>
    <row r="100" spans="26:32" ht="13.5" customHeight="1">
      <c r="Z100" s="135"/>
      <c r="AA100" s="135"/>
      <c r="AB100" s="135"/>
      <c r="AC100" s="135"/>
      <c r="AD100" s="135"/>
      <c r="AE100" s="135"/>
      <c r="AF100" s="135"/>
    </row>
    <row r="101" spans="26:32" ht="13.5" customHeight="1">
      <c r="Z101" s="135"/>
      <c r="AA101" s="135"/>
      <c r="AB101" s="135"/>
      <c r="AC101" s="135"/>
      <c r="AD101" s="135"/>
      <c r="AE101" s="135"/>
      <c r="AF101" s="135"/>
    </row>
    <row r="102" spans="26:32" ht="13.5" customHeight="1">
      <c r="Z102" s="135"/>
      <c r="AA102" s="135"/>
      <c r="AB102" s="135"/>
      <c r="AC102" s="135"/>
      <c r="AD102" s="135"/>
      <c r="AE102" s="135"/>
      <c r="AF102" s="135"/>
    </row>
    <row r="103" spans="26:32" ht="13.5" customHeight="1">
      <c r="Z103" s="135"/>
      <c r="AA103" s="135"/>
      <c r="AB103" s="135"/>
      <c r="AC103" s="135"/>
      <c r="AD103" s="135"/>
      <c r="AE103" s="135"/>
      <c r="AF103" s="135"/>
    </row>
    <row r="104" spans="26:32" ht="13.5" customHeight="1">
      <c r="Z104" s="135"/>
      <c r="AA104" s="135"/>
      <c r="AB104" s="135"/>
      <c r="AC104" s="135"/>
      <c r="AD104" s="135"/>
      <c r="AE104" s="135"/>
      <c r="AF104" s="135"/>
    </row>
    <row r="105" spans="26:32" ht="13.5" customHeight="1">
      <c r="Z105" s="135"/>
      <c r="AA105" s="135"/>
      <c r="AB105" s="135"/>
      <c r="AC105" s="135"/>
      <c r="AD105" s="135"/>
      <c r="AE105" s="135"/>
      <c r="AF105" s="135"/>
    </row>
    <row r="106" spans="26:32" ht="13.5" customHeight="1">
      <c r="Z106" s="135"/>
      <c r="AA106" s="135"/>
      <c r="AB106" s="135"/>
      <c r="AC106" s="135"/>
      <c r="AD106" s="135"/>
      <c r="AE106" s="135"/>
      <c r="AF106" s="135"/>
    </row>
    <row r="107" spans="26:32" ht="13.5" customHeight="1">
      <c r="Z107" s="135"/>
      <c r="AA107" s="135"/>
      <c r="AB107" s="135"/>
      <c r="AC107" s="135"/>
      <c r="AD107" s="135"/>
      <c r="AE107" s="135"/>
      <c r="AF107" s="135"/>
    </row>
    <row r="108" spans="26:32" ht="13.5" customHeight="1">
      <c r="Z108" s="135"/>
      <c r="AA108" s="135"/>
      <c r="AB108" s="135"/>
      <c r="AC108" s="135"/>
      <c r="AD108" s="135"/>
      <c r="AE108" s="135"/>
      <c r="AF108" s="135"/>
    </row>
    <row r="109" spans="26:32" ht="13.5" customHeight="1">
      <c r="Z109" s="151"/>
      <c r="AA109" s="151"/>
      <c r="AB109" s="151"/>
      <c r="AC109" s="151"/>
      <c r="AD109" s="151"/>
      <c r="AE109" s="151"/>
      <c r="AF109" s="151"/>
    </row>
    <row r="110" spans="26:32" ht="13.5" customHeight="1">
      <c r="Z110" s="151"/>
      <c r="AA110" s="151"/>
      <c r="AB110" s="151"/>
      <c r="AC110" s="151"/>
      <c r="AD110" s="151"/>
      <c r="AE110" s="151"/>
      <c r="AF110" s="151"/>
    </row>
    <row r="111" spans="26:32" ht="13.5" customHeight="1">
      <c r="Z111" s="151"/>
      <c r="AA111" s="151"/>
      <c r="AB111" s="151"/>
      <c r="AC111" s="151"/>
      <c r="AD111" s="151"/>
      <c r="AE111" s="151"/>
      <c r="AF111" s="151"/>
    </row>
    <row r="112" spans="26:32" ht="13.5" customHeight="1">
      <c r="Z112" s="151"/>
      <c r="AA112" s="151"/>
      <c r="AB112" s="151"/>
      <c r="AC112" s="151"/>
      <c r="AD112" s="151"/>
      <c r="AE112" s="151"/>
      <c r="AF112" s="151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mergeCells count="18">
    <mergeCell ref="AQ26:AZ26"/>
    <mergeCell ref="AQ28:AZ28"/>
    <mergeCell ref="AQ30:AZ30"/>
    <mergeCell ref="AQ32:AZ32"/>
    <mergeCell ref="AQ34:AZ34"/>
    <mergeCell ref="AQ36:AZ36"/>
    <mergeCell ref="AQ14:AZ14"/>
    <mergeCell ref="AQ16:AZ16"/>
    <mergeCell ref="AQ18:AZ18"/>
    <mergeCell ref="AQ20:AZ20"/>
    <mergeCell ref="AQ22:AZ22"/>
    <mergeCell ref="AQ24:AZ24"/>
    <mergeCell ref="AQ2:AZ2"/>
    <mergeCell ref="AQ4:AZ4"/>
    <mergeCell ref="AQ6:AZ6"/>
    <mergeCell ref="AQ8:AZ8"/>
    <mergeCell ref="AQ10:AZ10"/>
    <mergeCell ref="AQ12:AZ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82"/>
  <sheetViews>
    <sheetView view="pageBreakPreview" zoomScale="85" zoomScaleNormal="85" zoomScaleSheetLayoutView="85" zoomScalePageLayoutView="0" workbookViewId="0" topLeftCell="A1">
      <selection activeCell="B2" sqref="B2:BA5"/>
    </sheetView>
  </sheetViews>
  <sheetFormatPr defaultColWidth="2.57421875" defaultRowHeight="15"/>
  <cols>
    <col min="1" max="16384" width="2.421875" style="3" customWidth="1"/>
  </cols>
  <sheetData>
    <row r="1" s="1" customFormat="1" ht="12.75" customHeight="1"/>
    <row r="2" spans="2:53" s="1" customFormat="1" ht="11.25">
      <c r="B2" s="172" t="s">
        <v>159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</row>
    <row r="3" spans="2:53" s="1" customFormat="1" ht="11.25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</row>
    <row r="4" spans="2:53" s="1" customFormat="1" ht="11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</row>
    <row r="5" spans="2:53" s="1" customFormat="1" ht="12" thickBot="1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</row>
    <row r="6" spans="2:53" s="1" customFormat="1" ht="30" customHeight="1" thickBot="1" thickTop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98" t="s">
        <v>179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200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33:53" ht="25.5" customHeight="1" thickTop="1">
      <c r="AG7" s="192" t="s">
        <v>125</v>
      </c>
      <c r="AH7" s="192"/>
      <c r="AI7" s="192"/>
      <c r="AJ7" s="99"/>
      <c r="AK7" s="192" t="s">
        <v>126</v>
      </c>
      <c r="AL7" s="192"/>
      <c r="AM7" s="192"/>
      <c r="AN7" s="191"/>
      <c r="AO7" s="191"/>
      <c r="AP7" s="191"/>
      <c r="AQ7" s="191"/>
      <c r="AR7" s="191"/>
      <c r="AS7" s="100" t="s">
        <v>153</v>
      </c>
      <c r="AT7" s="191"/>
      <c r="AU7" s="191"/>
      <c r="AV7" s="191"/>
      <c r="AW7" s="100" t="s">
        <v>154</v>
      </c>
      <c r="AX7" s="191"/>
      <c r="AY7" s="191"/>
      <c r="AZ7" s="191"/>
      <c r="BA7" s="100" t="s">
        <v>155</v>
      </c>
    </row>
    <row r="8" spans="2:53" s="1" customFormat="1" ht="19.5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196" t="str">
        <f>'変更依頼書①'!AS7</f>
        <v>Ver.4.0(2022.9.29～)</v>
      </c>
      <c r="AT8" s="289"/>
      <c r="AU8" s="289"/>
      <c r="AV8" s="289"/>
      <c r="AW8" s="289"/>
      <c r="AX8" s="289"/>
      <c r="AY8" s="289"/>
      <c r="AZ8" s="289"/>
      <c r="BA8" s="51"/>
    </row>
    <row r="9" spans="2:53" ht="13.5">
      <c r="B9" s="174" t="s">
        <v>127</v>
      </c>
      <c r="C9" s="175"/>
      <c r="D9" s="175"/>
      <c r="E9" s="175"/>
      <c r="F9" s="175"/>
      <c r="G9" s="175"/>
      <c r="H9" s="175"/>
      <c r="I9" s="176"/>
      <c r="J9" s="291" t="s">
        <v>128</v>
      </c>
      <c r="K9" s="292"/>
      <c r="L9" s="292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4"/>
    </row>
    <row r="10" spans="2:53" ht="30" customHeight="1">
      <c r="B10" s="177"/>
      <c r="C10" s="178"/>
      <c r="D10" s="178"/>
      <c r="E10" s="178"/>
      <c r="F10" s="178"/>
      <c r="G10" s="178"/>
      <c r="H10" s="178"/>
      <c r="I10" s="179"/>
      <c r="J10" s="243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95"/>
    </row>
    <row r="11" spans="2:53" ht="30" customHeight="1">
      <c r="B11" s="188" t="s">
        <v>129</v>
      </c>
      <c r="C11" s="189"/>
      <c r="D11" s="189"/>
      <c r="E11" s="189"/>
      <c r="F11" s="189"/>
      <c r="G11" s="189"/>
      <c r="H11" s="189"/>
      <c r="I11" s="190"/>
      <c r="J11" s="296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8"/>
    </row>
    <row r="12" spans="2:53" ht="30" customHeight="1" thickBot="1">
      <c r="B12" s="153" t="s">
        <v>130</v>
      </c>
      <c r="C12" s="154"/>
      <c r="D12" s="154"/>
      <c r="E12" s="154"/>
      <c r="F12" s="154"/>
      <c r="G12" s="154"/>
      <c r="H12" s="154"/>
      <c r="I12" s="154"/>
      <c r="J12" s="287"/>
      <c r="K12" s="288"/>
      <c r="L12" s="288"/>
      <c r="M12" s="288"/>
      <c r="N12" s="305" t="s">
        <v>131</v>
      </c>
      <c r="O12" s="305"/>
      <c r="P12" s="305"/>
      <c r="Q12" s="305"/>
      <c r="R12" s="290"/>
      <c r="S12" s="290"/>
      <c r="T12" s="290"/>
      <c r="U12" s="290"/>
      <c r="V12" s="303" t="s">
        <v>132</v>
      </c>
      <c r="W12" s="303"/>
      <c r="X12" s="303"/>
      <c r="Y12" s="303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304"/>
    </row>
    <row r="13" spans="2:53" ht="18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30" customHeight="1" thickBot="1">
      <c r="B14" s="271" t="s">
        <v>147</v>
      </c>
      <c r="C14" s="272"/>
      <c r="D14" s="272"/>
      <c r="E14" s="272"/>
      <c r="F14" s="272"/>
      <c r="G14" s="272"/>
      <c r="H14" s="272"/>
      <c r="I14" s="302"/>
      <c r="J14" s="299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1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8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7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s="1" customFormat="1" ht="6.75" customHeight="1">
      <c r="B16" s="157" t="s">
        <v>133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9"/>
    </row>
    <row r="17" spans="2:53" s="1" customFormat="1" ht="6.75" customHeight="1"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2"/>
    </row>
    <row r="18" spans="2:53" s="1" customFormat="1" ht="6.75" customHeight="1"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</row>
    <row r="19" spans="2:53" s="1" customFormat="1" ht="6.75" customHeight="1" thickBot="1"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5"/>
    </row>
    <row r="20" spans="2:53" ht="8.2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"/>
      <c r="R20" s="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2:53" s="1" customFormat="1" ht="12.75" customHeight="1">
      <c r="B21" s="107"/>
      <c r="C21" s="108"/>
      <c r="D21" s="108"/>
      <c r="E21" s="108"/>
      <c r="F21" s="108"/>
      <c r="G21" s="166" t="s">
        <v>176</v>
      </c>
      <c r="H21" s="167"/>
      <c r="I21" s="168"/>
      <c r="J21" s="231">
        <f>フリガナ②!AQ4</f>
      </c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3"/>
    </row>
    <row r="22" spans="2:53" s="1" customFormat="1" ht="30" customHeight="1" thickBot="1">
      <c r="B22" s="212" t="s">
        <v>173</v>
      </c>
      <c r="C22" s="213"/>
      <c r="D22" s="213"/>
      <c r="E22" s="213"/>
      <c r="F22" s="213"/>
      <c r="G22" s="213"/>
      <c r="H22" s="213"/>
      <c r="I22" s="214"/>
      <c r="J22" s="237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9"/>
    </row>
    <row r="23" spans="2:53" s="1" customFormat="1" ht="12.75" customHeight="1">
      <c r="B23" s="107"/>
      <c r="C23" s="108"/>
      <c r="D23" s="108"/>
      <c r="E23" s="108"/>
      <c r="F23" s="108"/>
      <c r="G23" s="166" t="s">
        <v>128</v>
      </c>
      <c r="H23" s="167"/>
      <c r="I23" s="168"/>
      <c r="J23" s="215">
        <f>フリガナ②!AQ8</f>
      </c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6"/>
    </row>
    <row r="24" spans="2:53" s="1" customFormat="1" ht="30" customHeight="1">
      <c r="B24" s="212" t="s">
        <v>164</v>
      </c>
      <c r="C24" s="213"/>
      <c r="D24" s="213"/>
      <c r="E24" s="213"/>
      <c r="F24" s="213"/>
      <c r="G24" s="213"/>
      <c r="H24" s="213"/>
      <c r="I24" s="214"/>
      <c r="J24" s="237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9"/>
    </row>
    <row r="25" spans="2:53" s="1" customFormat="1" ht="25.5" customHeight="1" thickBot="1">
      <c r="B25" s="217"/>
      <c r="C25" s="218"/>
      <c r="D25" s="218"/>
      <c r="E25" s="218"/>
      <c r="F25" s="218"/>
      <c r="G25" s="218"/>
      <c r="H25" s="218"/>
      <c r="I25" s="219"/>
      <c r="J25" s="282" t="s">
        <v>359</v>
      </c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4" t="s">
        <v>170</v>
      </c>
      <c r="AS25" s="284"/>
      <c r="AT25" s="284"/>
      <c r="AU25" s="284"/>
      <c r="AV25" s="284"/>
      <c r="AW25" s="284"/>
      <c r="AX25" s="284"/>
      <c r="AY25" s="284"/>
      <c r="AZ25" s="284"/>
      <c r="BA25" s="285"/>
    </row>
    <row r="26" spans="2:53" s="1" customFormat="1" ht="12.75" customHeight="1">
      <c r="B26" s="107"/>
      <c r="C26" s="108"/>
      <c r="D26" s="108"/>
      <c r="E26" s="108"/>
      <c r="F26" s="108"/>
      <c r="G26" s="166" t="s">
        <v>128</v>
      </c>
      <c r="H26" s="167"/>
      <c r="I26" s="168"/>
      <c r="J26" s="231">
        <f>フリガナ②!AQ12</f>
      </c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3"/>
    </row>
    <row r="27" spans="2:53" ht="30" customHeight="1">
      <c r="B27" s="212" t="s">
        <v>177</v>
      </c>
      <c r="C27" s="227"/>
      <c r="D27" s="227"/>
      <c r="E27" s="227"/>
      <c r="F27" s="227"/>
      <c r="G27" s="227"/>
      <c r="H27" s="227"/>
      <c r="I27" s="227"/>
      <c r="J27" s="237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9"/>
    </row>
    <row r="28" spans="2:53" ht="25.5" customHeight="1" thickBot="1">
      <c r="B28" s="228"/>
      <c r="C28" s="229"/>
      <c r="D28" s="229"/>
      <c r="E28" s="229"/>
      <c r="F28" s="229"/>
      <c r="G28" s="229"/>
      <c r="H28" s="229"/>
      <c r="I28" s="230"/>
      <c r="J28" s="282" t="s">
        <v>359</v>
      </c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4" t="s">
        <v>170</v>
      </c>
      <c r="AS28" s="284"/>
      <c r="AT28" s="284"/>
      <c r="AU28" s="284"/>
      <c r="AV28" s="284"/>
      <c r="AW28" s="284"/>
      <c r="AX28" s="284"/>
      <c r="AY28" s="284"/>
      <c r="AZ28" s="284"/>
      <c r="BA28" s="285"/>
    </row>
    <row r="29" spans="2:53" ht="18" customHeight="1">
      <c r="B29" s="92"/>
      <c r="J29" s="9"/>
      <c r="K29" s="9"/>
      <c r="L29" s="9"/>
      <c r="M29" s="9"/>
      <c r="N29" s="9"/>
      <c r="O29" s="12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2:53" ht="18" customHeight="1" thickBot="1">
      <c r="B30" s="92"/>
      <c r="J30" s="9"/>
      <c r="K30" s="9"/>
      <c r="L30" s="9"/>
      <c r="M30" s="9"/>
      <c r="N30" s="9"/>
      <c r="O30" s="12"/>
      <c r="P30" s="9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2:53" s="1" customFormat="1" ht="6.75" customHeight="1">
      <c r="B31" s="157" t="s">
        <v>134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9"/>
    </row>
    <row r="32" spans="2:53" s="1" customFormat="1" ht="6.75" customHeight="1"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2"/>
    </row>
    <row r="33" spans="2:53" s="1" customFormat="1" ht="6.75" customHeight="1"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2"/>
    </row>
    <row r="34" spans="2:53" s="1" customFormat="1" ht="6.75" customHeight="1" thickBot="1"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5"/>
    </row>
    <row r="35" spans="2:53" ht="8.25" customHeight="1" thickBo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2:53" s="1" customFormat="1" ht="12.75" customHeight="1">
      <c r="B36" s="107"/>
      <c r="C36" s="108"/>
      <c r="D36" s="108"/>
      <c r="E36" s="108"/>
      <c r="F36" s="108"/>
      <c r="G36" s="166" t="s">
        <v>165</v>
      </c>
      <c r="H36" s="167"/>
      <c r="I36" s="168"/>
      <c r="J36" s="215">
        <f>フリガナ②!AQ16</f>
      </c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6"/>
    </row>
    <row r="37" spans="2:53" s="1" customFormat="1" ht="30" customHeight="1">
      <c r="B37" s="212" t="s">
        <v>166</v>
      </c>
      <c r="C37" s="213"/>
      <c r="D37" s="213"/>
      <c r="E37" s="213"/>
      <c r="F37" s="213"/>
      <c r="G37" s="213"/>
      <c r="H37" s="213"/>
      <c r="I37" s="214"/>
      <c r="J37" s="237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9"/>
    </row>
    <row r="38" spans="2:53" s="1" customFormat="1" ht="25.5" customHeight="1" thickBot="1">
      <c r="B38" s="217"/>
      <c r="C38" s="218"/>
      <c r="D38" s="218"/>
      <c r="E38" s="218"/>
      <c r="F38" s="218"/>
      <c r="G38" s="218"/>
      <c r="H38" s="218"/>
      <c r="I38" s="219"/>
      <c r="J38" s="282" t="s">
        <v>359</v>
      </c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4" t="s">
        <v>170</v>
      </c>
      <c r="AS38" s="284"/>
      <c r="AT38" s="284"/>
      <c r="AU38" s="284"/>
      <c r="AV38" s="284"/>
      <c r="AW38" s="284"/>
      <c r="AX38" s="284"/>
      <c r="AY38" s="284"/>
      <c r="AZ38" s="284"/>
      <c r="BA38" s="285"/>
    </row>
    <row r="39" spans="2:53" s="1" customFormat="1" ht="12.75" customHeight="1">
      <c r="B39" s="107"/>
      <c r="C39" s="108"/>
      <c r="D39" s="108"/>
      <c r="E39" s="108"/>
      <c r="F39" s="108"/>
      <c r="G39" s="166" t="s">
        <v>165</v>
      </c>
      <c r="H39" s="167"/>
      <c r="I39" s="168"/>
      <c r="J39" s="232">
        <f>フリガナ②!AQ20</f>
      </c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3"/>
    </row>
    <row r="40" spans="2:53" ht="30" customHeight="1">
      <c r="B40" s="212" t="s">
        <v>177</v>
      </c>
      <c r="C40" s="227"/>
      <c r="D40" s="227"/>
      <c r="E40" s="227"/>
      <c r="F40" s="227"/>
      <c r="G40" s="227"/>
      <c r="H40" s="227"/>
      <c r="I40" s="227"/>
      <c r="J40" s="237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9"/>
    </row>
    <row r="41" spans="2:53" ht="25.5" customHeight="1" thickBot="1">
      <c r="B41" s="228"/>
      <c r="C41" s="229"/>
      <c r="D41" s="229"/>
      <c r="E41" s="229"/>
      <c r="F41" s="229"/>
      <c r="G41" s="229"/>
      <c r="H41" s="229"/>
      <c r="I41" s="230"/>
      <c r="J41" s="170" t="s">
        <v>359</v>
      </c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254" t="s">
        <v>170</v>
      </c>
      <c r="AS41" s="254"/>
      <c r="AT41" s="254"/>
      <c r="AU41" s="254"/>
      <c r="AV41" s="254"/>
      <c r="AW41" s="254"/>
      <c r="AX41" s="254"/>
      <c r="AY41" s="254"/>
      <c r="AZ41" s="254"/>
      <c r="BA41" s="255"/>
    </row>
    <row r="42" spans="2:53" ht="24" customHeight="1" thickBot="1">
      <c r="B42" s="271" t="s">
        <v>135</v>
      </c>
      <c r="C42" s="272"/>
      <c r="D42" s="272"/>
      <c r="E42" s="272"/>
      <c r="F42" s="272"/>
      <c r="G42" s="272"/>
      <c r="H42" s="272"/>
      <c r="I42" s="273"/>
      <c r="J42" s="261" t="s">
        <v>183</v>
      </c>
      <c r="K42" s="261"/>
      <c r="L42" s="261"/>
      <c r="M42" s="252" t="s">
        <v>148</v>
      </c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3"/>
    </row>
    <row r="43" spans="2:53" ht="13.5" customHeight="1">
      <c r="B43" s="92" t="s">
        <v>361</v>
      </c>
      <c r="J43" s="9"/>
      <c r="K43" s="9"/>
      <c r="L43" s="9"/>
      <c r="M43" s="9"/>
      <c r="N43" s="9"/>
      <c r="O43" s="12"/>
      <c r="P43" s="9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2:53" ht="13.5" customHeight="1">
      <c r="B44" s="92" t="s">
        <v>362</v>
      </c>
      <c r="J44" s="9"/>
      <c r="K44" s="9"/>
      <c r="L44" s="9"/>
      <c r="M44" s="9"/>
      <c r="N44" s="9"/>
      <c r="O44" s="12"/>
      <c r="P44" s="9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2:53" ht="18" customHeight="1">
      <c r="B45" s="92"/>
      <c r="J45" s="9"/>
      <c r="K45" s="9"/>
      <c r="L45" s="9"/>
      <c r="M45" s="9"/>
      <c r="N45" s="9"/>
      <c r="O45" s="12"/>
      <c r="P45" s="9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2:53" ht="18" customHeight="1" thickBo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2:53" s="1" customFormat="1" ht="6.75" customHeight="1">
      <c r="B47" s="157" t="s">
        <v>137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9"/>
    </row>
    <row r="48" spans="2:53" s="1" customFormat="1" ht="6.75" customHeight="1"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2"/>
    </row>
    <row r="49" spans="2:53" s="1" customFormat="1" ht="6.75" customHeight="1"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2"/>
    </row>
    <row r="50" spans="2:53" s="1" customFormat="1" ht="6.75" customHeight="1" thickBot="1">
      <c r="B50" s="163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5"/>
    </row>
    <row r="51" spans="2:53" ht="8.25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s="1" customFormat="1" ht="12.75" customHeight="1">
      <c r="B52" s="107"/>
      <c r="C52" s="108"/>
      <c r="D52" s="108"/>
      <c r="E52" s="108"/>
      <c r="F52" s="108"/>
      <c r="G52" s="166" t="s">
        <v>174</v>
      </c>
      <c r="H52" s="167"/>
      <c r="I52" s="168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6"/>
    </row>
    <row r="53" spans="2:53" s="1" customFormat="1" ht="30" customHeight="1" thickBot="1">
      <c r="B53" s="217" t="s">
        <v>171</v>
      </c>
      <c r="C53" s="218"/>
      <c r="D53" s="218"/>
      <c r="E53" s="218"/>
      <c r="F53" s="218"/>
      <c r="G53" s="218"/>
      <c r="H53" s="218"/>
      <c r="I53" s="219"/>
      <c r="J53" s="256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8"/>
    </row>
    <row r="54" spans="2:53" s="1" customFormat="1" ht="18" customHeight="1">
      <c r="B54" s="93"/>
      <c r="C54" s="93"/>
      <c r="D54" s="93"/>
      <c r="E54" s="93"/>
      <c r="F54" s="93"/>
      <c r="G54" s="93"/>
      <c r="H54" s="93"/>
      <c r="I54" s="93"/>
      <c r="J54" s="13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1"/>
      <c r="AC54" s="11"/>
      <c r="AD54" s="11"/>
      <c r="AE54" s="11"/>
      <c r="AF54" s="11"/>
      <c r="AG54" s="11"/>
      <c r="AH54" s="11"/>
      <c r="AI54" s="11"/>
      <c r="AJ54" s="11"/>
      <c r="AK54" s="94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0:53" ht="18" customHeight="1" thickBot="1">
      <c r="J55" s="9"/>
      <c r="K55" s="9"/>
      <c r="L55" s="9"/>
      <c r="M55" s="9"/>
      <c r="N55" s="9"/>
      <c r="O55" s="12"/>
      <c r="P55" s="9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2:53" s="1" customFormat="1" ht="6.75" customHeight="1">
      <c r="B56" s="157" t="s">
        <v>138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9"/>
    </row>
    <row r="57" spans="2:53" s="1" customFormat="1" ht="6.75" customHeight="1">
      <c r="B57" s="16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2"/>
    </row>
    <row r="58" spans="2:53" s="1" customFormat="1" ht="6.75" customHeight="1">
      <c r="B58" s="160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2"/>
    </row>
    <row r="59" spans="2:53" s="1" customFormat="1" ht="6.75" customHeight="1" thickBot="1">
      <c r="B59" s="163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5"/>
    </row>
    <row r="60" spans="2:53" ht="8.25" customHeight="1" thickBo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2:53" s="1" customFormat="1" ht="12.75" customHeight="1">
      <c r="B61" s="107"/>
      <c r="C61" s="108"/>
      <c r="D61" s="108"/>
      <c r="E61" s="108"/>
      <c r="F61" s="108"/>
      <c r="G61" s="166" t="s">
        <v>165</v>
      </c>
      <c r="H61" s="167"/>
      <c r="I61" s="168"/>
      <c r="J61" s="286">
        <f>フリガナ②!AQ28</f>
      </c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6"/>
    </row>
    <row r="62" spans="2:53" s="1" customFormat="1" ht="30" customHeight="1">
      <c r="B62" s="212" t="s">
        <v>167</v>
      </c>
      <c r="C62" s="213"/>
      <c r="D62" s="213"/>
      <c r="E62" s="213"/>
      <c r="F62" s="213"/>
      <c r="G62" s="213"/>
      <c r="H62" s="213"/>
      <c r="I62" s="214"/>
      <c r="J62" s="237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9"/>
    </row>
    <row r="63" spans="2:53" s="1" customFormat="1" ht="25.5" customHeight="1" thickBot="1">
      <c r="B63" s="217"/>
      <c r="C63" s="218"/>
      <c r="D63" s="218"/>
      <c r="E63" s="218"/>
      <c r="F63" s="218"/>
      <c r="G63" s="218"/>
      <c r="H63" s="218"/>
      <c r="I63" s="219"/>
      <c r="J63" s="282" t="s">
        <v>359</v>
      </c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4" t="s">
        <v>170</v>
      </c>
      <c r="AS63" s="284"/>
      <c r="AT63" s="284"/>
      <c r="AU63" s="284"/>
      <c r="AV63" s="284"/>
      <c r="AW63" s="284"/>
      <c r="AX63" s="284"/>
      <c r="AY63" s="284"/>
      <c r="AZ63" s="284"/>
      <c r="BA63" s="285"/>
    </row>
    <row r="64" spans="2:53" s="1" customFormat="1" ht="12.75" customHeight="1">
      <c r="B64" s="107"/>
      <c r="C64" s="108"/>
      <c r="D64" s="108"/>
      <c r="E64" s="108"/>
      <c r="F64" s="108"/>
      <c r="G64" s="166" t="s">
        <v>165</v>
      </c>
      <c r="H64" s="167"/>
      <c r="I64" s="168"/>
      <c r="J64" s="232">
        <f>フリガナ②!AQ32</f>
      </c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3"/>
    </row>
    <row r="65" spans="2:53" ht="30" customHeight="1">
      <c r="B65" s="212" t="s">
        <v>178</v>
      </c>
      <c r="C65" s="227"/>
      <c r="D65" s="227"/>
      <c r="E65" s="227"/>
      <c r="F65" s="227"/>
      <c r="G65" s="227"/>
      <c r="H65" s="227"/>
      <c r="I65" s="227"/>
      <c r="J65" s="237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9"/>
    </row>
    <row r="66" spans="2:53" ht="25.5" customHeight="1" thickBot="1">
      <c r="B66" s="228"/>
      <c r="C66" s="229"/>
      <c r="D66" s="229"/>
      <c r="E66" s="229"/>
      <c r="F66" s="229"/>
      <c r="G66" s="229"/>
      <c r="H66" s="229"/>
      <c r="I66" s="230"/>
      <c r="J66" s="282" t="s">
        <v>359</v>
      </c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4" t="s">
        <v>170</v>
      </c>
      <c r="AS66" s="284"/>
      <c r="AT66" s="284"/>
      <c r="AU66" s="284"/>
      <c r="AV66" s="284"/>
      <c r="AW66" s="284"/>
      <c r="AX66" s="284"/>
      <c r="AY66" s="284"/>
      <c r="AZ66" s="284"/>
      <c r="BA66" s="285"/>
    </row>
    <row r="67" ht="18" customHeight="1"/>
    <row r="68" ht="18" customHeight="1" thickBot="1"/>
    <row r="69" spans="2:53" s="1" customFormat="1" ht="6.75" customHeight="1">
      <c r="B69" s="157" t="s">
        <v>139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9"/>
    </row>
    <row r="70" spans="2:53" s="1" customFormat="1" ht="6.75" customHeight="1">
      <c r="B70" s="160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2"/>
    </row>
    <row r="71" spans="2:53" s="1" customFormat="1" ht="6.75" customHeight="1">
      <c r="B71" s="160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2"/>
    </row>
    <row r="72" spans="2:53" s="1" customFormat="1" ht="6.75" customHeight="1" thickBot="1">
      <c r="B72" s="163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5"/>
    </row>
    <row r="73" ht="8.25" customHeight="1" thickBot="1"/>
    <row r="74" spans="2:53" ht="13.5" customHeight="1">
      <c r="B74" s="174" t="s">
        <v>140</v>
      </c>
      <c r="C74" s="175"/>
      <c r="D74" s="175"/>
      <c r="E74" s="175"/>
      <c r="F74" s="175"/>
      <c r="G74" s="175"/>
      <c r="H74" s="175"/>
      <c r="I74" s="176"/>
      <c r="J74" s="262" t="s">
        <v>141</v>
      </c>
      <c r="K74" s="263"/>
      <c r="L74" s="263"/>
      <c r="M74" s="263"/>
      <c r="N74" s="263"/>
      <c r="O74" s="265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7"/>
    </row>
    <row r="75" spans="2:53" ht="13.5">
      <c r="B75" s="212"/>
      <c r="C75" s="213"/>
      <c r="D75" s="213"/>
      <c r="E75" s="213"/>
      <c r="F75" s="213"/>
      <c r="G75" s="213"/>
      <c r="H75" s="213"/>
      <c r="I75" s="214"/>
      <c r="J75" s="264"/>
      <c r="K75" s="249"/>
      <c r="L75" s="249"/>
      <c r="M75" s="249"/>
      <c r="N75" s="249"/>
      <c r="O75" s="268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70"/>
    </row>
    <row r="76" spans="2:53" ht="13.5" customHeight="1">
      <c r="B76" s="212"/>
      <c r="C76" s="213"/>
      <c r="D76" s="213"/>
      <c r="E76" s="213"/>
      <c r="F76" s="213"/>
      <c r="G76" s="213"/>
      <c r="H76" s="213"/>
      <c r="I76" s="214"/>
      <c r="J76" s="246" t="s">
        <v>142</v>
      </c>
      <c r="K76" s="247"/>
      <c r="L76" s="247"/>
      <c r="M76" s="247"/>
      <c r="N76" s="247"/>
      <c r="O76" s="250" t="s">
        <v>149</v>
      </c>
      <c r="P76" s="251"/>
      <c r="Q76" s="251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1"/>
      <c r="AG76" s="222" t="s">
        <v>144</v>
      </c>
      <c r="AH76" s="223"/>
      <c r="AI76" s="223"/>
      <c r="AJ76" s="223"/>
      <c r="AK76" s="223"/>
      <c r="AL76" s="224"/>
      <c r="AM76" s="203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5"/>
    </row>
    <row r="77" spans="2:53" ht="13.5" customHeight="1">
      <c r="B77" s="212"/>
      <c r="C77" s="213"/>
      <c r="D77" s="213"/>
      <c r="E77" s="213"/>
      <c r="F77" s="213"/>
      <c r="G77" s="213"/>
      <c r="H77" s="213"/>
      <c r="I77" s="214"/>
      <c r="J77" s="248"/>
      <c r="K77" s="248"/>
      <c r="L77" s="248"/>
      <c r="M77" s="248"/>
      <c r="N77" s="248"/>
      <c r="O77" s="240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2"/>
      <c r="AG77" s="225"/>
      <c r="AH77" s="213"/>
      <c r="AI77" s="213"/>
      <c r="AJ77" s="213"/>
      <c r="AK77" s="213"/>
      <c r="AL77" s="214"/>
      <c r="AM77" s="206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8"/>
    </row>
    <row r="78" spans="2:53" ht="13.5" customHeight="1">
      <c r="B78" s="177"/>
      <c r="C78" s="178"/>
      <c r="D78" s="178"/>
      <c r="E78" s="178"/>
      <c r="F78" s="178"/>
      <c r="G78" s="178"/>
      <c r="H78" s="178"/>
      <c r="I78" s="179"/>
      <c r="J78" s="249"/>
      <c r="K78" s="249"/>
      <c r="L78" s="249"/>
      <c r="M78" s="249"/>
      <c r="N78" s="249"/>
      <c r="O78" s="243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5"/>
      <c r="AG78" s="226"/>
      <c r="AH78" s="178"/>
      <c r="AI78" s="178"/>
      <c r="AJ78" s="178"/>
      <c r="AK78" s="178"/>
      <c r="AL78" s="179"/>
      <c r="AM78" s="209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1"/>
    </row>
    <row r="79" spans="2:53" ht="49.5" customHeight="1" thickBot="1">
      <c r="B79" s="217" t="s">
        <v>150</v>
      </c>
      <c r="C79" s="218"/>
      <c r="D79" s="218"/>
      <c r="E79" s="218"/>
      <c r="F79" s="218"/>
      <c r="G79" s="218"/>
      <c r="H79" s="218"/>
      <c r="I79" s="219"/>
      <c r="J79" s="234" t="s">
        <v>151</v>
      </c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6"/>
    </row>
    <row r="80" spans="2:53" ht="18" customHeight="1">
      <c r="B80" s="95"/>
      <c r="C80" s="95"/>
      <c r="D80" s="95"/>
      <c r="E80" s="95"/>
      <c r="F80" s="95"/>
      <c r="G80" s="95"/>
      <c r="H80" s="95"/>
      <c r="I80" s="95"/>
      <c r="J80" s="98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ht="18" customHeight="1"/>
    <row r="82" ht="18.75">
      <c r="B82" s="96"/>
    </row>
  </sheetData>
  <sheetProtection password="EE55" sheet="1"/>
  <mergeCells count="85">
    <mergeCell ref="J66:AQ66"/>
    <mergeCell ref="AR66:BA66"/>
    <mergeCell ref="AM76:BA78"/>
    <mergeCell ref="S6:AF6"/>
    <mergeCell ref="B53:I53"/>
    <mergeCell ref="J53:BA53"/>
    <mergeCell ref="G26:I26"/>
    <mergeCell ref="J26:BA26"/>
    <mergeCell ref="B27:I28"/>
    <mergeCell ref="J27:BA27"/>
    <mergeCell ref="B22:I22"/>
    <mergeCell ref="N12:Q12"/>
    <mergeCell ref="B65:I66"/>
    <mergeCell ref="J65:BA65"/>
    <mergeCell ref="G39:I39"/>
    <mergeCell ref="J39:BA39"/>
    <mergeCell ref="B40:I41"/>
    <mergeCell ref="J40:BA40"/>
    <mergeCell ref="G61:I61"/>
    <mergeCell ref="J42:L42"/>
    <mergeCell ref="M42:BA42"/>
    <mergeCell ref="B79:I79"/>
    <mergeCell ref="J79:BA79"/>
    <mergeCell ref="B69:BA72"/>
    <mergeCell ref="B74:I78"/>
    <mergeCell ref="J74:N75"/>
    <mergeCell ref="O74:BA75"/>
    <mergeCell ref="J76:N78"/>
    <mergeCell ref="O76:Q76"/>
    <mergeCell ref="R76:AF76"/>
    <mergeCell ref="AG76:AL78"/>
    <mergeCell ref="O77:AF78"/>
    <mergeCell ref="B14:I14"/>
    <mergeCell ref="V12:Y12"/>
    <mergeCell ref="Z12:BA12"/>
    <mergeCell ref="B42:I42"/>
    <mergeCell ref="B47:BA50"/>
    <mergeCell ref="J52:BA52"/>
    <mergeCell ref="B31:BA34"/>
    <mergeCell ref="B37:I38"/>
    <mergeCell ref="J37:BA37"/>
    <mergeCell ref="G36:I36"/>
    <mergeCell ref="J36:BA36"/>
    <mergeCell ref="G21:I21"/>
    <mergeCell ref="J21:BA21"/>
    <mergeCell ref="G23:I23"/>
    <mergeCell ref="J23:BA23"/>
    <mergeCell ref="J22:BA22"/>
    <mergeCell ref="B2:BA5"/>
    <mergeCell ref="B9:I10"/>
    <mergeCell ref="J9:L9"/>
    <mergeCell ref="M9:BA9"/>
    <mergeCell ref="J10:BA10"/>
    <mergeCell ref="B16:BA19"/>
    <mergeCell ref="AG7:AI7"/>
    <mergeCell ref="AK7:AM7"/>
    <mergeCell ref="J11:BA11"/>
    <mergeCell ref="J14:AM14"/>
    <mergeCell ref="AT7:AV7"/>
    <mergeCell ref="AN7:AR7"/>
    <mergeCell ref="B24:I25"/>
    <mergeCell ref="J24:BA24"/>
    <mergeCell ref="B11:I11"/>
    <mergeCell ref="B12:I12"/>
    <mergeCell ref="J12:M12"/>
    <mergeCell ref="AX7:AZ7"/>
    <mergeCell ref="AS8:AZ8"/>
    <mergeCell ref="R12:U12"/>
    <mergeCell ref="J61:BA61"/>
    <mergeCell ref="B56:BA59"/>
    <mergeCell ref="B62:I63"/>
    <mergeCell ref="G52:I52"/>
    <mergeCell ref="J62:BA62"/>
    <mergeCell ref="G64:I64"/>
    <mergeCell ref="J64:BA64"/>
    <mergeCell ref="J41:AQ41"/>
    <mergeCell ref="AR41:BA41"/>
    <mergeCell ref="J63:AQ63"/>
    <mergeCell ref="AR63:BA63"/>
    <mergeCell ref="J25:AQ25"/>
    <mergeCell ref="AR25:BA25"/>
    <mergeCell ref="J28:AQ28"/>
    <mergeCell ref="AR28:BA28"/>
    <mergeCell ref="J38:AQ38"/>
    <mergeCell ref="AR38:BA38"/>
  </mergeCells>
  <dataValidations count="10">
    <dataValidation type="list" allowBlank="1" showInputMessage="1" showErrorMessage="1" sqref="N12">
      <formula1>"都,道,府,県"</formula1>
    </dataValidation>
    <dataValidation type="list" allowBlank="1" showInputMessage="1" showErrorMessage="1" sqref="V12">
      <formula1>"市,区,郡"</formula1>
    </dataValidation>
    <dataValidation type="list" allowBlank="1" showInputMessage="1" showErrorMessage="1" sqref="J42">
      <formula1>"□,■"</formula1>
    </dataValidation>
    <dataValidation showInputMessage="1" showErrorMessage="1" sqref="J11:BA11"/>
    <dataValidation type="custom" allowBlank="1" showInputMessage="1" showErrorMessage="1" error="8文字以上の半角英数字で入力ください。&#10;&quot;-&quot;，&quot;_&quot;，&quot;.&quot;，&quot;@&quot;，&quot;#&quot;, &quot;$&quot;は使用できます。" sqref="J65:BA65">
      <formula1>AND(J65&lt;WIDECHAR(J65),LEN(J65)&gt;7)</formula1>
    </dataValidation>
    <dataValidation type="custom" allowBlank="1" showInputMessage="1" showErrorMessage="1" error="32文字以内の半角英数字で入力ください。&#10;&quot;-&quot;，&quot;_&quot;，&quot;.&quot;，&quot;@&quot;，&quot;#&quot;, &quot;$&quot;は使用できます。" sqref="J22:BA22 J24:BA24">
      <formula1>AND(J22&lt;WIDECHAR(J22),LEN(J22)&lt;33)</formula1>
    </dataValidation>
    <dataValidation type="custom" allowBlank="1" showInputMessage="1" showErrorMessage="1" error="32文字以内の半角英数字で入力ください。&#10;&quot;-&quot;，&quot;_&quot;，&quot;.&quot;，&quot;@&quot;，&quot;#&quot;, &quot;$&quot;は使用できます" sqref="J37:BA37 J53:BA53">
      <formula1>AND(J37&lt;WIDECHAR(J37),LEN(J37)&lt;33)</formula1>
    </dataValidation>
    <dataValidation type="custom" allowBlank="1" showInputMessage="1" showErrorMessage="1" sqref="J62:BA62">
      <formula1>AND(J62&lt;WIDECHAR(J62),LEN(J62)&lt;33)</formula1>
    </dataValidation>
    <dataValidation type="custom" allowBlank="1" showInputMessage="1" showErrorMessage="1" error="8文字以上の半角英数字で入力ください。&#10;&quot;-&quot;，&quot;_&quot;，&quot;.&quot;，&quot;@&quot;，&quot;#&quot;, &quot;$&quot;は使用できます。" sqref="J27:BA27">
      <formula1>AND(J27&lt;WIDECHAR(J27),LEN(J27)&lt;33)</formula1>
    </dataValidation>
    <dataValidation type="custom" allowBlank="1" showInputMessage="1" showErrorMessage="1" error="8文字以上の半角英数字で入力ください。&#10;&quot;-&quot;，&quot;_&quot;，&quot;.&quot;，&quot;@&quot;，&quot;#&quot;, &quot;$&quot;は使用できます。" sqref="J40:BA40">
      <formula1>AND(J40&lt;WIDECHAR(J40),LEN(J40)&gt;7)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112"/>
  <sheetViews>
    <sheetView zoomScalePageLayoutView="0" workbookViewId="0" topLeftCell="A1">
      <selection activeCell="AQ34" sqref="AQ34:AZ34"/>
    </sheetView>
  </sheetViews>
  <sheetFormatPr defaultColWidth="12.57421875" defaultRowHeight="15"/>
  <cols>
    <col min="1" max="24" width="8.57421875" style="123" customWidth="1"/>
    <col min="25" max="36" width="8.57421875" style="124" customWidth="1"/>
    <col min="37" max="40" width="8.57421875" style="123" customWidth="1"/>
    <col min="41" max="41" width="7.00390625" style="123" customWidth="1"/>
    <col min="42" max="42" width="16.140625" style="123" bestFit="1" customWidth="1"/>
    <col min="43" max="63" width="8.57421875" style="123" customWidth="1"/>
    <col min="64" max="16384" width="12.57421875" style="123" customWidth="1"/>
  </cols>
  <sheetData>
    <row r="1" ht="13.5" customHeight="1" thickBot="1"/>
    <row r="2" spans="1:63" ht="13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5"/>
      <c r="AL2" s="125"/>
      <c r="AM2" s="125"/>
      <c r="AN2" s="125"/>
      <c r="AO2" s="125"/>
      <c r="AP2" s="127" t="s">
        <v>206</v>
      </c>
      <c r="AQ2" s="274">
        <f>IF('①【別紙１】AP別のSSID設定'!J22="","",'①【別紙１】AP別のSSID設定'!J22)</f>
      </c>
      <c r="AR2" s="275"/>
      <c r="AS2" s="275"/>
      <c r="AT2" s="275"/>
      <c r="AU2" s="275"/>
      <c r="AV2" s="275"/>
      <c r="AW2" s="275"/>
      <c r="AX2" s="275"/>
      <c r="AY2" s="275"/>
      <c r="AZ2" s="276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</row>
    <row r="3" ht="13.5" customHeight="1" thickBot="1"/>
    <row r="4" spans="1:52" ht="13.5" customHeight="1" thickBot="1">
      <c r="A4" s="128" t="s">
        <v>207</v>
      </c>
      <c r="B4" s="128" t="s">
        <v>208</v>
      </c>
      <c r="C4" s="128" t="s">
        <v>209</v>
      </c>
      <c r="D4" s="128" t="s">
        <v>210</v>
      </c>
      <c r="E4" s="128" t="s">
        <v>211</v>
      </c>
      <c r="F4" s="128" t="s">
        <v>212</v>
      </c>
      <c r="G4" s="128" t="s">
        <v>213</v>
      </c>
      <c r="H4" s="128" t="s">
        <v>214</v>
      </c>
      <c r="I4" s="128" t="s">
        <v>215</v>
      </c>
      <c r="J4" s="128" t="s">
        <v>216</v>
      </c>
      <c r="K4" s="128" t="s">
        <v>217</v>
      </c>
      <c r="L4" s="128" t="s">
        <v>218</v>
      </c>
      <c r="M4" s="128" t="s">
        <v>219</v>
      </c>
      <c r="N4" s="128" t="s">
        <v>220</v>
      </c>
      <c r="O4" s="128" t="s">
        <v>221</v>
      </c>
      <c r="P4" s="128" t="s">
        <v>222</v>
      </c>
      <c r="Q4" s="128" t="s">
        <v>223</v>
      </c>
      <c r="R4" s="128" t="s">
        <v>224</v>
      </c>
      <c r="S4" s="128" t="s">
        <v>225</v>
      </c>
      <c r="T4" s="128" t="s">
        <v>226</v>
      </c>
      <c r="U4" s="128" t="s">
        <v>227</v>
      </c>
      <c r="V4" s="128" t="s">
        <v>228</v>
      </c>
      <c r="W4" s="128" t="s">
        <v>229</v>
      </c>
      <c r="X4" s="128" t="s">
        <v>230</v>
      </c>
      <c r="Y4" s="129" t="s">
        <v>231</v>
      </c>
      <c r="Z4" s="129" t="s">
        <v>232</v>
      </c>
      <c r="AA4" s="129" t="s">
        <v>233</v>
      </c>
      <c r="AB4" s="129" t="s">
        <v>234</v>
      </c>
      <c r="AC4" s="129" t="s">
        <v>235</v>
      </c>
      <c r="AD4" s="129" t="s">
        <v>236</v>
      </c>
      <c r="AE4" s="129" t="s">
        <v>237</v>
      </c>
      <c r="AF4" s="129" t="s">
        <v>238</v>
      </c>
      <c r="AG4" s="129" t="s">
        <v>239</v>
      </c>
      <c r="AH4" s="129" t="s">
        <v>240</v>
      </c>
      <c r="AI4" s="129" t="s">
        <v>241</v>
      </c>
      <c r="AJ4" s="129" t="s">
        <v>242</v>
      </c>
      <c r="AK4" s="127"/>
      <c r="AL4" s="127"/>
      <c r="AM4" s="127"/>
      <c r="AN4" s="127"/>
      <c r="AO4" s="127"/>
      <c r="AP4" s="127" t="s">
        <v>243</v>
      </c>
      <c r="AQ4" s="277">
        <f>+B5&amp;B6&amp;B7&amp;B8&amp;B9&amp;B10&amp;B11&amp;B12&amp;B13&amp;B14&amp;B15&amp;B16&amp;B17&amp;B18&amp;B19&amp;B20&amp;B21&amp;B22&amp;B23&amp;B24&amp;B25&amp;B26&amp;B27&amp;B28&amp;B29&amp;B30&amp;B31&amp;B32&amp;B33&amp;B34&amp;B35&amp;B36</f>
      </c>
      <c r="AR4" s="275"/>
      <c r="AS4" s="275"/>
      <c r="AT4" s="275"/>
      <c r="AU4" s="275"/>
      <c r="AV4" s="275"/>
      <c r="AW4" s="275"/>
      <c r="AX4" s="275"/>
      <c r="AY4" s="275"/>
      <c r="AZ4" s="276"/>
    </row>
    <row r="5" spans="1:42" ht="13.5" customHeight="1" thickBot="1">
      <c r="A5" s="130">
        <f>+LEFT($AQ$2,1)</f>
      </c>
      <c r="B5" s="130">
        <f aca="true" t="shared" si="0" ref="B5:B36">_xlfn.IFERROR((VLOOKUP(A5,$AL$5:$AM$72,2,FALSE)),"")</f>
      </c>
      <c r="C5" s="130">
        <f>_xlfn.IFERROR(CODE(A5),"")</f>
      </c>
      <c r="D5" s="130">
        <f>IF(C5="",0,IF(OR(AND(C5&lt;=122,C5&gt;=97),AND(C5&lt;=90,C5&gt;=65),AND(C5&lt;=57,C5&gt;=48),C5=45,C5=46,C5=64,C5=95,C5=36,C5=35),0,1))</f>
        <v>0</v>
      </c>
      <c r="E5" s="131">
        <f>+LEFT($AQ$6,1)</f>
      </c>
      <c r="F5" s="131">
        <f aca="true" t="shared" si="1" ref="F5:F36">_xlfn.IFERROR((VLOOKUP(E5,$AL$5:$AM$72,2,FALSE)),"")</f>
      </c>
      <c r="G5" s="131">
        <f aca="true" t="shared" si="2" ref="G5:G36">_xlfn.IFERROR(CODE(E5),"")</f>
      </c>
      <c r="H5" s="131">
        <f>IF(G5="",0,IF(OR(AND(G5&lt;=122,G5&gt;=97),AND(G5&lt;=90,G5&gt;=65),AND(G5&lt;=57,G5&gt;=48),G5=45,G5=46,G5=64,G5=95,G5=36,G5=35),0,1))</f>
        <v>0</v>
      </c>
      <c r="I5" s="130">
        <f>+LEFT($AQ$10,1)</f>
      </c>
      <c r="J5" s="130">
        <f aca="true" t="shared" si="3" ref="J5:J36">_xlfn.IFERROR((VLOOKUP(I5,$AL$5:$AM$72,2,FALSE)),"")</f>
      </c>
      <c r="K5" s="130">
        <f aca="true" t="shared" si="4" ref="K5:K36">_xlfn.IFERROR(CODE(I5),"")</f>
      </c>
      <c r="L5" s="130">
        <f>IF(K5="",0,IF(OR(AND(K5&lt;=122,K5&gt;=97),AND(K5&lt;=90,K5&gt;=65),AND(K5&lt;=57,K5&gt;=48),K5=45,K5=46,K5=64,K5=95,K5=36,K5=35),0,1))</f>
        <v>0</v>
      </c>
      <c r="M5" s="131">
        <f>+LEFT($AQ$14,1)</f>
      </c>
      <c r="N5" s="131">
        <f aca="true" t="shared" si="5" ref="N5:N36">_xlfn.IFERROR((VLOOKUP(M5,$AL$5:$AM$72,2,FALSE)),"")</f>
      </c>
      <c r="O5" s="131">
        <f aca="true" t="shared" si="6" ref="O5:O36">_xlfn.IFERROR(CODE(M5),"")</f>
      </c>
      <c r="P5" s="131">
        <f>IF(O5="",0,IF(OR(AND(O5&lt;=122,O5&gt;=97),AND(O5&lt;=90,O5&gt;=65),AND(O5&lt;=57,O5&gt;=48),O5=45,O5=46,O5=64,O5=95,O5=36,O5=35),0,1))</f>
        <v>0</v>
      </c>
      <c r="Q5" s="130">
        <f>+LEFT($AQ$18,1)</f>
      </c>
      <c r="R5" s="130">
        <f aca="true" t="shared" si="7" ref="R5:R36">_xlfn.IFERROR((VLOOKUP(Q5,$AL$5:$AM$72,2,FALSE)),"")</f>
      </c>
      <c r="S5" s="130">
        <f aca="true" t="shared" si="8" ref="S5:S36">_xlfn.IFERROR(CODE(Q5),"")</f>
      </c>
      <c r="T5" s="130">
        <f>IF(S5="",0,IF(OR(AND(S5&lt;=122,S5&gt;=97),AND(S5&lt;=90,S5&gt;=65),AND(S5&lt;=57,S5&gt;=48),S5=45,S5=46,S5=64,S5=95,S5=36,S5=35),0,1))</f>
        <v>0</v>
      </c>
      <c r="U5" s="131">
        <f>+LEFT($AQ$22,1)</f>
      </c>
      <c r="V5" s="131">
        <f aca="true" t="shared" si="9" ref="V5:V36">_xlfn.IFERROR((VLOOKUP(U5,$AL$5:$AM$72,2,FALSE)),"")</f>
      </c>
      <c r="W5" s="131">
        <f aca="true" t="shared" si="10" ref="W5:W36">_xlfn.IFERROR(CODE(U5),"")</f>
      </c>
      <c r="X5" s="131">
        <f>IF(W5="",0,IF(OR(AND(W5&lt;=122,W5&gt;=97),AND(W5&lt;=90,W5&gt;=65),AND(W5&lt;=57,W5&gt;=48),W5=45,W5=46,W5=64,W5=95,W5=36,W5=35),0,1))</f>
        <v>0</v>
      </c>
      <c r="Y5" s="132">
        <f>+LEFT($AQ$26,1)</f>
      </c>
      <c r="Z5" s="133">
        <f aca="true" t="shared" si="11" ref="Z5:Z36">_xlfn.IFERROR((VLOOKUP(Y5,$AL$5:$AM$72,2,FALSE)),"")</f>
      </c>
      <c r="AA5" s="130">
        <f aca="true" t="shared" si="12" ref="AA5:AA36">_xlfn.IFERROR(CODE(Y5),"")</f>
      </c>
      <c r="AB5" s="130">
        <f>IF(AA5="",0,IF(OR(AND(AA5&lt;=122,AA5&gt;=97),AND(AA5&lt;=90,AA5&gt;=65),AND(AA5&lt;=57,AA5&gt;=48),AA5=45,AA5=46,AA5=64,AA5=95,AA5=36,AA5=35),0,1))</f>
        <v>0</v>
      </c>
      <c r="AC5" s="134">
        <f>+LEFT($AQ$30,1)</f>
      </c>
      <c r="AD5" s="134">
        <f aca="true" t="shared" si="13" ref="AD5:AD36">_xlfn.IFERROR((VLOOKUP(AC5,$AL$5:$AM$72,2,FALSE)),"")</f>
      </c>
      <c r="AE5" s="131">
        <f aca="true" t="shared" si="14" ref="AE5:AE36">_xlfn.IFERROR(CODE(AC5),"")</f>
      </c>
      <c r="AF5" s="131">
        <f>IF(AE5="",0,IF(OR(AND(AE5&lt;=122,AE5&gt;=97),AND(AE5&lt;=90,AE5&gt;=65),AND(AE5&lt;=57,AE5&gt;=48),AE5=45,AE5=46,AE5=64,AE5=95,AE5=36,AE5=35),0,1))</f>
        <v>0</v>
      </c>
      <c r="AG5" s="133">
        <f>+LEFT($AQ$34,1)</f>
      </c>
      <c r="AH5" s="133">
        <f aca="true" t="shared" si="15" ref="AH5:AH36">_xlfn.IFERROR((VLOOKUP(AG5,$AL$5:$AM$72,2,FALSE)),"")</f>
      </c>
      <c r="AI5" s="130">
        <f aca="true" t="shared" si="16" ref="AI5:AI36">_xlfn.IFERROR(CODE(AG5),"")</f>
      </c>
      <c r="AJ5" s="130">
        <f>IF(AI5="",0,IF(OR(AND(AI5&lt;=122,AI5&gt;=97),AND(AI5&lt;=90,AI5&gt;=65),AND(AI5&lt;=57,AI5&gt;=48),AI5=45,AI5=46,AI5=64,AI5=95,AI5=36,AI5=35),0,1))</f>
        <v>0</v>
      </c>
      <c r="AK5" s="135"/>
      <c r="AL5" s="136" t="s">
        <v>244</v>
      </c>
      <c r="AM5" s="137" t="s">
        <v>245</v>
      </c>
      <c r="AN5" s="137">
        <f>_xlfn.IFERROR(CODE(AL5),"")</f>
        <v>35</v>
      </c>
      <c r="AO5" s="127"/>
      <c r="AP5" s="127"/>
    </row>
    <row r="6" spans="1:52" ht="13.5" customHeight="1" thickBot="1">
      <c r="A6" s="130">
        <f>+MID($AQ$2,2,1)</f>
      </c>
      <c r="B6" s="130">
        <f t="shared" si="0"/>
      </c>
      <c r="C6" s="130">
        <f aca="true" t="shared" si="17" ref="C6:C36">_xlfn.IFERROR(CODE(A6),"")</f>
      </c>
      <c r="D6" s="130">
        <f>IF(C6="",0,IF(OR(AND(C6&lt;=122,C6&gt;=97),AND(C6&lt;=90,C6&gt;=65),AND(C6&lt;=57,C6&gt;=48),C6=45,C6=46,C6=64,C6=95,C6=36,C6=35),0,1))</f>
        <v>0</v>
      </c>
      <c r="E6" s="131">
        <f>+MID($AQ$6,2,1)</f>
      </c>
      <c r="F6" s="131">
        <f t="shared" si="1"/>
      </c>
      <c r="G6" s="131">
        <f t="shared" si="2"/>
      </c>
      <c r="H6" s="131">
        <f>IF(G6="",0,IF(OR(AND(G6&lt;=122,G6&gt;=97),AND(G6&lt;=90,G6&gt;=65),AND(G6&lt;=57,G6&gt;=48),G6=45,G6=46,G6=64,G6=95,G6=36,G6=35),0,1))</f>
        <v>0</v>
      </c>
      <c r="I6" s="130">
        <f>+MID($AQ$10,2,1)</f>
      </c>
      <c r="J6" s="130">
        <f t="shared" si="3"/>
      </c>
      <c r="K6" s="130">
        <f t="shared" si="4"/>
      </c>
      <c r="L6" s="130">
        <f>IF(K6="",0,IF(OR(AND(K6&lt;=122,K6&gt;=97),AND(K6&lt;=90,K6&gt;=65),AND(K6&lt;=57,K6&gt;=48),K6=45,K6=46,K6=64,K6=95,K6=36,K6=35),0,1))</f>
        <v>0</v>
      </c>
      <c r="M6" s="131">
        <f>+MID($AQ$14,2,1)</f>
      </c>
      <c r="N6" s="131">
        <f t="shared" si="5"/>
      </c>
      <c r="O6" s="131">
        <f t="shared" si="6"/>
      </c>
      <c r="P6" s="131">
        <f>IF(O6="",0,IF(OR(AND(O6&lt;=122,O6&gt;=97),AND(O6&lt;=90,O6&gt;=65),AND(O6&lt;=57,O6&gt;=48),O6=45,O6=46,O6=64,O6=95,O6=36,O6=35),0,1))</f>
        <v>0</v>
      </c>
      <c r="Q6" s="130">
        <f>+MID($AQ$18,2,1)</f>
      </c>
      <c r="R6" s="130">
        <f t="shared" si="7"/>
      </c>
      <c r="S6" s="130">
        <f t="shared" si="8"/>
      </c>
      <c r="T6" s="130">
        <f>IF(S6="",0,IF(OR(AND(S6&lt;=122,S6&gt;=97),AND(S6&lt;=90,S6&gt;=65),AND(S6&lt;=57,S6&gt;=48),S6=45,S6=46,S6=64,S6=95,S6=36,S6=35),0,1))</f>
        <v>0</v>
      </c>
      <c r="U6" s="131">
        <f>+MID($AQ$22,2,1)</f>
      </c>
      <c r="V6" s="131">
        <f t="shared" si="9"/>
      </c>
      <c r="W6" s="131">
        <f t="shared" si="10"/>
      </c>
      <c r="X6" s="131">
        <f>IF(W6="",0,IF(OR(AND(W6&lt;=122,W6&gt;=97),AND(W6&lt;=90,W6&gt;=65),AND(W6&lt;=57,W6&gt;=48),W6=45,W6=46,W6=64,W6=95,W6=36,W6=35),0,1))</f>
        <v>0</v>
      </c>
      <c r="Y6" s="132">
        <f>+MID($AQ$26,2,1)</f>
      </c>
      <c r="Z6" s="133">
        <f t="shared" si="11"/>
      </c>
      <c r="AA6" s="130">
        <f t="shared" si="12"/>
      </c>
      <c r="AB6" s="130">
        <f>IF(AA6="",0,IF(OR(AND(AA6&lt;=122,AA6&gt;=97),AND(AA6&lt;=90,AA6&gt;=65),AND(AA6&lt;=57,AA6&gt;=48),AA6=45,AA6=46,AA6=64,AA6=95,AA6=36,AA6=35),0,1))</f>
        <v>0</v>
      </c>
      <c r="AC6" s="134">
        <f>+MID($AQ$30,2,1)</f>
      </c>
      <c r="AD6" s="134">
        <f t="shared" si="13"/>
      </c>
      <c r="AE6" s="131">
        <f t="shared" si="14"/>
      </c>
      <c r="AF6" s="131">
        <f>IF(AE6="",0,IF(OR(AND(AE6&lt;=122,AE6&gt;=97),AND(AE6&lt;=90,AE6&gt;=65),AND(AE6&lt;=57,AE6&gt;=48),AE6=45,AE6=46,AE6=64,AE6=95,AE6=36,AE6=35),0,1))</f>
        <v>0</v>
      </c>
      <c r="AG6" s="133">
        <f>+MID($AQ$34,2,1)</f>
      </c>
      <c r="AH6" s="133">
        <f t="shared" si="15"/>
      </c>
      <c r="AI6" s="130">
        <f t="shared" si="16"/>
      </c>
      <c r="AJ6" s="130">
        <f>IF(AI6="",0,IF(OR(AND(AI6&lt;=122,AI6&gt;=97),AND(AI6&lt;=90,AI6&gt;=65),AND(AI6&lt;=57,AI6&gt;=48),AI6=45,AI6=46,AI6=64,AI6=95,AI6=36,AI6=35),0,1))</f>
        <v>0</v>
      </c>
      <c r="AK6" s="135"/>
      <c r="AL6" s="136" t="s">
        <v>246</v>
      </c>
      <c r="AM6" s="137" t="s">
        <v>247</v>
      </c>
      <c r="AN6" s="137">
        <f aca="true" t="shared" si="18" ref="AN6:AN69">_xlfn.IFERROR(CODE(AL6),"")</f>
        <v>36</v>
      </c>
      <c r="AO6" s="127"/>
      <c r="AP6" s="127" t="s">
        <v>248</v>
      </c>
      <c r="AQ6" s="274">
        <f>IF('①【別紙１】AP別のSSID設定'!J24="","",'①【別紙１】AP別のSSID設定'!J24)</f>
      </c>
      <c r="AR6" s="275"/>
      <c r="AS6" s="275"/>
      <c r="AT6" s="275"/>
      <c r="AU6" s="275"/>
      <c r="AV6" s="275"/>
      <c r="AW6" s="275"/>
      <c r="AX6" s="275"/>
      <c r="AY6" s="275"/>
      <c r="AZ6" s="276"/>
    </row>
    <row r="7" spans="1:41" ht="13.5" customHeight="1" thickBot="1">
      <c r="A7" s="130">
        <f>+MID($AQ$2,3,1)</f>
      </c>
      <c r="B7" s="130">
        <f t="shared" si="0"/>
      </c>
      <c r="C7" s="130">
        <f t="shared" si="17"/>
      </c>
      <c r="D7" s="130">
        <f aca="true" t="shared" si="19" ref="D7:D36">IF(C7="",0,IF(OR(AND(C7&lt;=122,C7&gt;=97),AND(C7&lt;=90,C7&gt;=65),AND(C7&lt;=57,C7&gt;=48),C7=45,C7=46,C7=64,C7=95,C7=36,C7=35),0,1))</f>
        <v>0</v>
      </c>
      <c r="E7" s="131">
        <f>+MID($AQ$6,3,1)</f>
      </c>
      <c r="F7" s="131">
        <f t="shared" si="1"/>
      </c>
      <c r="G7" s="131">
        <f t="shared" si="2"/>
      </c>
      <c r="H7" s="131">
        <f aca="true" t="shared" si="20" ref="H7:H36">IF(G7="",0,IF(OR(AND(G7&lt;=122,G7&gt;=97),AND(G7&lt;=90,G7&gt;=65),AND(G7&lt;=57,G7&gt;=48),G7=45,G7=46,G7=64,G7=95,G7=36,G7=35),0,1))</f>
        <v>0</v>
      </c>
      <c r="I7" s="130">
        <f>+MID($AQ$10,3,1)</f>
      </c>
      <c r="J7" s="130">
        <f t="shared" si="3"/>
      </c>
      <c r="K7" s="130">
        <f t="shared" si="4"/>
      </c>
      <c r="L7" s="130">
        <f aca="true" t="shared" si="21" ref="L7:L36">IF(K7="",0,IF(OR(AND(K7&lt;=122,K7&gt;=97),AND(K7&lt;=90,K7&gt;=65),AND(K7&lt;=57,K7&gt;=48),K7=45,K7=46,K7=64,K7=95,K7=36,K7=35),0,1))</f>
        <v>0</v>
      </c>
      <c r="M7" s="131">
        <f>+MID($AQ$14,3,1)</f>
      </c>
      <c r="N7" s="131">
        <f t="shared" si="5"/>
      </c>
      <c r="O7" s="131">
        <f t="shared" si="6"/>
      </c>
      <c r="P7" s="131">
        <f aca="true" t="shared" si="22" ref="P7:P36">IF(O7="",0,IF(OR(AND(O7&lt;=122,O7&gt;=97),AND(O7&lt;=90,O7&gt;=65),AND(O7&lt;=57,O7&gt;=48),O7=45,O7=46,O7=64,O7=95,O7=36,O7=35),0,1))</f>
        <v>0</v>
      </c>
      <c r="Q7" s="130">
        <f>+MID($AQ$18,3,1)</f>
      </c>
      <c r="R7" s="130">
        <f t="shared" si="7"/>
      </c>
      <c r="S7" s="130">
        <f t="shared" si="8"/>
      </c>
      <c r="T7" s="130">
        <f aca="true" t="shared" si="23" ref="T7:T36">IF(S7="",0,IF(OR(AND(S7&lt;=122,S7&gt;=97),AND(S7&lt;=90,S7&gt;=65),AND(S7&lt;=57,S7&gt;=48),S7=45,S7=46,S7=64,S7=95,S7=36,S7=35),0,1))</f>
        <v>0</v>
      </c>
      <c r="U7" s="131">
        <f>+MID($AQ$22,3,1)</f>
      </c>
      <c r="V7" s="131">
        <f t="shared" si="9"/>
      </c>
      <c r="W7" s="131">
        <f t="shared" si="10"/>
      </c>
      <c r="X7" s="131">
        <f aca="true" t="shared" si="24" ref="X7:X36">IF(W7="",0,IF(OR(AND(W7&lt;=122,W7&gt;=97),AND(W7&lt;=90,W7&gt;=65),AND(W7&lt;=57,W7&gt;=48),W7=45,W7=46,W7=64,W7=95,W7=36,W7=35),0,1))</f>
        <v>0</v>
      </c>
      <c r="Y7" s="132">
        <f>+MID($AQ$26,3,1)</f>
      </c>
      <c r="Z7" s="133">
        <f t="shared" si="11"/>
      </c>
      <c r="AA7" s="130">
        <f t="shared" si="12"/>
      </c>
      <c r="AB7" s="130">
        <f aca="true" t="shared" si="25" ref="AB7:AB36">IF(AA7="",0,IF(OR(AND(AA7&lt;=122,AA7&gt;=97),AND(AA7&lt;=90,AA7&gt;=65),AND(AA7&lt;=57,AA7&gt;=48),AA7=45,AA7=46,AA7=64,AA7=95,AA7=36,AA7=35),0,1))</f>
        <v>0</v>
      </c>
      <c r="AC7" s="134">
        <f>+MID($AQ$30,3,1)</f>
      </c>
      <c r="AD7" s="134">
        <f t="shared" si="13"/>
      </c>
      <c r="AE7" s="131">
        <f t="shared" si="14"/>
      </c>
      <c r="AF7" s="131">
        <f aca="true" t="shared" si="26" ref="AF7:AF36">IF(AE7="",0,IF(OR(AND(AE7&lt;=122,AE7&gt;=97),AND(AE7&lt;=90,AE7&gt;=65),AND(AE7&lt;=57,AE7&gt;=48),AE7=45,AE7=46,AE7=64,AE7=95,AE7=36,AE7=35),0,1))</f>
        <v>0</v>
      </c>
      <c r="AG7" s="133">
        <f>+MID($AQ$34,3,1)</f>
      </c>
      <c r="AH7" s="133">
        <f t="shared" si="15"/>
      </c>
      <c r="AI7" s="130">
        <f t="shared" si="16"/>
      </c>
      <c r="AJ7" s="130">
        <f aca="true" t="shared" si="27" ref="AJ7:AJ36">IF(AI7="",0,IF(OR(AND(AI7&lt;=122,AI7&gt;=97),AND(AI7&lt;=90,AI7&gt;=65),AND(AI7&lt;=57,AI7&gt;=48),AI7=45,AI7=46,AI7=64,AI7=95,AI7=36,AI7=35),0,1))</f>
        <v>0</v>
      </c>
      <c r="AK7" s="135"/>
      <c r="AL7" s="138" t="s">
        <v>249</v>
      </c>
      <c r="AM7" s="137" t="s">
        <v>250</v>
      </c>
      <c r="AN7" s="137">
        <f t="shared" si="18"/>
        <v>45</v>
      </c>
      <c r="AO7" s="127"/>
    </row>
    <row r="8" spans="1:52" ht="13.5" customHeight="1" thickBot="1">
      <c r="A8" s="130">
        <f>+MID($AQ$2,4,1)</f>
      </c>
      <c r="B8" s="130">
        <f t="shared" si="0"/>
      </c>
      <c r="C8" s="130">
        <f t="shared" si="17"/>
      </c>
      <c r="D8" s="130">
        <f t="shared" si="19"/>
        <v>0</v>
      </c>
      <c r="E8" s="131">
        <f>+MID($AQ$6,4,1)</f>
      </c>
      <c r="F8" s="131">
        <f t="shared" si="1"/>
      </c>
      <c r="G8" s="131">
        <f t="shared" si="2"/>
      </c>
      <c r="H8" s="131">
        <f t="shared" si="20"/>
        <v>0</v>
      </c>
      <c r="I8" s="130">
        <f>+MID($AQ$10,4,1)</f>
      </c>
      <c r="J8" s="130">
        <f t="shared" si="3"/>
      </c>
      <c r="K8" s="130">
        <f t="shared" si="4"/>
      </c>
      <c r="L8" s="130">
        <f t="shared" si="21"/>
        <v>0</v>
      </c>
      <c r="M8" s="131">
        <f>+MID($AQ$14,4,1)</f>
      </c>
      <c r="N8" s="131">
        <f t="shared" si="5"/>
      </c>
      <c r="O8" s="131">
        <f t="shared" si="6"/>
      </c>
      <c r="P8" s="131">
        <f t="shared" si="22"/>
        <v>0</v>
      </c>
      <c r="Q8" s="130">
        <f>+MID($AQ$18,4,1)</f>
      </c>
      <c r="R8" s="130">
        <f t="shared" si="7"/>
      </c>
      <c r="S8" s="130">
        <f t="shared" si="8"/>
      </c>
      <c r="T8" s="130">
        <f t="shared" si="23"/>
        <v>0</v>
      </c>
      <c r="U8" s="131">
        <f>+MID($AQ$22,4,1)</f>
      </c>
      <c r="V8" s="131">
        <f t="shared" si="9"/>
      </c>
      <c r="W8" s="131">
        <f t="shared" si="10"/>
      </c>
      <c r="X8" s="131">
        <f t="shared" si="24"/>
        <v>0</v>
      </c>
      <c r="Y8" s="132">
        <f>+MID($AQ$26,4,1)</f>
      </c>
      <c r="Z8" s="133">
        <f t="shared" si="11"/>
      </c>
      <c r="AA8" s="130">
        <f t="shared" si="12"/>
      </c>
      <c r="AB8" s="130">
        <f t="shared" si="25"/>
        <v>0</v>
      </c>
      <c r="AC8" s="134">
        <f>+MID($AQ$30,4,1)</f>
      </c>
      <c r="AD8" s="134">
        <f t="shared" si="13"/>
      </c>
      <c r="AE8" s="131">
        <f t="shared" si="14"/>
      </c>
      <c r="AF8" s="131">
        <f t="shared" si="26"/>
        <v>0</v>
      </c>
      <c r="AG8" s="133">
        <f>+MID($AQ$34,4,1)</f>
      </c>
      <c r="AH8" s="133">
        <f t="shared" si="15"/>
      </c>
      <c r="AI8" s="130">
        <f t="shared" si="16"/>
      </c>
      <c r="AJ8" s="130">
        <f t="shared" si="27"/>
        <v>0</v>
      </c>
      <c r="AK8" s="135"/>
      <c r="AL8" s="139" t="s">
        <v>251</v>
      </c>
      <c r="AM8" s="137" t="s">
        <v>252</v>
      </c>
      <c r="AN8" s="137">
        <f>_xlfn.IFERROR(CODE(AL8),"")</f>
        <v>46</v>
      </c>
      <c r="AO8" s="127"/>
      <c r="AP8" s="127" t="s">
        <v>212</v>
      </c>
      <c r="AQ8" s="277">
        <f>+F5&amp;F6&amp;F7&amp;F8&amp;F9&amp;F10&amp;F11&amp;F12&amp;F13&amp;F14&amp;F15&amp;F16&amp;F17&amp;F18&amp;F19&amp;F20&amp;F21&amp;F22&amp;F23&amp;F24&amp;F25&amp;F26&amp;F27&amp;F28&amp;F29&amp;F30&amp;F31&amp;F32&amp;F33&amp;F34&amp;F35&amp;F36</f>
      </c>
      <c r="AR8" s="275"/>
      <c r="AS8" s="275"/>
      <c r="AT8" s="275"/>
      <c r="AU8" s="275"/>
      <c r="AV8" s="275"/>
      <c r="AW8" s="275"/>
      <c r="AX8" s="275"/>
      <c r="AY8" s="275"/>
      <c r="AZ8" s="276"/>
    </row>
    <row r="9" spans="1:42" ht="13.5" customHeight="1" thickBot="1">
      <c r="A9" s="130">
        <f>+MID($AQ$2,5,1)</f>
      </c>
      <c r="B9" s="130">
        <f t="shared" si="0"/>
      </c>
      <c r="C9" s="130">
        <f t="shared" si="17"/>
      </c>
      <c r="D9" s="130">
        <f t="shared" si="19"/>
        <v>0</v>
      </c>
      <c r="E9" s="131">
        <f>+MID($AQ$6,5,1)</f>
      </c>
      <c r="F9" s="131">
        <f t="shared" si="1"/>
      </c>
      <c r="G9" s="131">
        <f t="shared" si="2"/>
      </c>
      <c r="H9" s="131">
        <f t="shared" si="20"/>
        <v>0</v>
      </c>
      <c r="I9" s="130">
        <f>+MID($AQ$10,5,1)</f>
      </c>
      <c r="J9" s="130">
        <f t="shared" si="3"/>
      </c>
      <c r="K9" s="130">
        <f t="shared" si="4"/>
      </c>
      <c r="L9" s="130">
        <f t="shared" si="21"/>
        <v>0</v>
      </c>
      <c r="M9" s="131">
        <f>+MID($AQ$14,5,1)</f>
      </c>
      <c r="N9" s="131">
        <f t="shared" si="5"/>
      </c>
      <c r="O9" s="131">
        <f t="shared" si="6"/>
      </c>
      <c r="P9" s="131">
        <f t="shared" si="22"/>
        <v>0</v>
      </c>
      <c r="Q9" s="130">
        <f>+MID($AQ$18,5,1)</f>
      </c>
      <c r="R9" s="130">
        <f t="shared" si="7"/>
      </c>
      <c r="S9" s="130">
        <f t="shared" si="8"/>
      </c>
      <c r="T9" s="130">
        <f t="shared" si="23"/>
        <v>0</v>
      </c>
      <c r="U9" s="131">
        <f>+MID($AQ$22,5,1)</f>
      </c>
      <c r="V9" s="131">
        <f t="shared" si="9"/>
      </c>
      <c r="W9" s="131">
        <f t="shared" si="10"/>
      </c>
      <c r="X9" s="131">
        <f t="shared" si="24"/>
        <v>0</v>
      </c>
      <c r="Y9" s="132">
        <f>+MID($AQ$26,5,1)</f>
      </c>
      <c r="Z9" s="133">
        <f t="shared" si="11"/>
      </c>
      <c r="AA9" s="130">
        <f t="shared" si="12"/>
      </c>
      <c r="AB9" s="130">
        <f t="shared" si="25"/>
        <v>0</v>
      </c>
      <c r="AC9" s="134">
        <f>+MID($AQ$30,5,1)</f>
      </c>
      <c r="AD9" s="134">
        <f t="shared" si="13"/>
      </c>
      <c r="AE9" s="131">
        <f t="shared" si="14"/>
      </c>
      <c r="AF9" s="131">
        <f t="shared" si="26"/>
        <v>0</v>
      </c>
      <c r="AG9" s="133">
        <f>+MID($AQ$34,5,1)</f>
      </c>
      <c r="AH9" s="133">
        <f t="shared" si="15"/>
      </c>
      <c r="AI9" s="130">
        <f t="shared" si="16"/>
      </c>
      <c r="AJ9" s="130">
        <f t="shared" si="27"/>
        <v>0</v>
      </c>
      <c r="AK9" s="135"/>
      <c r="AL9" s="140" t="s">
        <v>253</v>
      </c>
      <c r="AM9" s="137" t="s">
        <v>254</v>
      </c>
      <c r="AN9" s="137">
        <f t="shared" si="18"/>
        <v>48</v>
      </c>
      <c r="AO9" s="127"/>
      <c r="AP9" s="127"/>
    </row>
    <row r="10" spans="1:52" ht="13.5" customHeight="1" thickBot="1">
      <c r="A10" s="141">
        <f>+MID($AQ$2,6,1)</f>
      </c>
      <c r="B10" s="141">
        <f t="shared" si="0"/>
      </c>
      <c r="C10" s="141">
        <f t="shared" si="17"/>
      </c>
      <c r="D10" s="130">
        <f t="shared" si="19"/>
        <v>0</v>
      </c>
      <c r="E10" s="131">
        <f>+MID($AQ$6,6,1)</f>
      </c>
      <c r="F10" s="131">
        <f t="shared" si="1"/>
      </c>
      <c r="G10" s="131">
        <f t="shared" si="2"/>
      </c>
      <c r="H10" s="131">
        <f t="shared" si="20"/>
        <v>0</v>
      </c>
      <c r="I10" s="141">
        <f>+MID($AQ$10,6,1)</f>
      </c>
      <c r="J10" s="141">
        <f t="shared" si="3"/>
      </c>
      <c r="K10" s="141">
        <f t="shared" si="4"/>
      </c>
      <c r="L10" s="130">
        <f t="shared" si="21"/>
        <v>0</v>
      </c>
      <c r="M10" s="131">
        <f>+MID($AQ$14,6,1)</f>
      </c>
      <c r="N10" s="131">
        <f t="shared" si="5"/>
      </c>
      <c r="O10" s="131">
        <f t="shared" si="6"/>
      </c>
      <c r="P10" s="131">
        <f t="shared" si="22"/>
        <v>0</v>
      </c>
      <c r="Q10" s="141">
        <f>+MID($AQ$18,6,1)</f>
      </c>
      <c r="R10" s="141">
        <f t="shared" si="7"/>
      </c>
      <c r="S10" s="141">
        <f t="shared" si="8"/>
      </c>
      <c r="T10" s="130">
        <f t="shared" si="23"/>
        <v>0</v>
      </c>
      <c r="U10" s="131">
        <f>+MID($AQ$22,6,1)</f>
      </c>
      <c r="V10" s="131">
        <f t="shared" si="9"/>
      </c>
      <c r="W10" s="131">
        <f t="shared" si="10"/>
      </c>
      <c r="X10" s="131">
        <f t="shared" si="24"/>
        <v>0</v>
      </c>
      <c r="Y10" s="142">
        <f>+MID($AQ$26,6,1)</f>
      </c>
      <c r="Z10" s="143">
        <f t="shared" si="11"/>
      </c>
      <c r="AA10" s="141">
        <f t="shared" si="12"/>
      </c>
      <c r="AB10" s="130">
        <f t="shared" si="25"/>
        <v>0</v>
      </c>
      <c r="AC10" s="134">
        <f>+MID($AQ$30,6,1)</f>
      </c>
      <c r="AD10" s="134">
        <f t="shared" si="13"/>
      </c>
      <c r="AE10" s="131">
        <f t="shared" si="14"/>
      </c>
      <c r="AF10" s="131">
        <f t="shared" si="26"/>
        <v>0</v>
      </c>
      <c r="AG10" s="143">
        <f>+MID($AQ$34,6,1)</f>
      </c>
      <c r="AH10" s="133">
        <f t="shared" si="15"/>
      </c>
      <c r="AI10" s="141">
        <f t="shared" si="16"/>
      </c>
      <c r="AJ10" s="130">
        <f t="shared" si="27"/>
        <v>0</v>
      </c>
      <c r="AK10" s="135"/>
      <c r="AL10" s="140" t="s">
        <v>255</v>
      </c>
      <c r="AM10" s="137" t="s">
        <v>256</v>
      </c>
      <c r="AN10" s="137">
        <f t="shared" si="18"/>
        <v>49</v>
      </c>
      <c r="AO10" s="127"/>
      <c r="AP10" s="127" t="s">
        <v>257</v>
      </c>
      <c r="AQ10" s="274">
        <f>IF('①【別紙１】AP別のSSID設定'!J27="","",'①【別紙１】AP別のSSID設定'!J27)</f>
      </c>
      <c r="AR10" s="275"/>
      <c r="AS10" s="275"/>
      <c r="AT10" s="275"/>
      <c r="AU10" s="275"/>
      <c r="AV10" s="275"/>
      <c r="AW10" s="275"/>
      <c r="AX10" s="275"/>
      <c r="AY10" s="275"/>
      <c r="AZ10" s="276"/>
    </row>
    <row r="11" spans="1:41" ht="13.5" customHeight="1" thickBot="1">
      <c r="A11" s="130">
        <f>+MID($AQ$2,7,1)</f>
      </c>
      <c r="B11" s="130">
        <f t="shared" si="0"/>
      </c>
      <c r="C11" s="130">
        <f t="shared" si="17"/>
      </c>
      <c r="D11" s="130">
        <f t="shared" si="19"/>
        <v>0</v>
      </c>
      <c r="E11" s="131">
        <f>+MID($AQ$6,7,1)</f>
      </c>
      <c r="F11" s="131">
        <f t="shared" si="1"/>
      </c>
      <c r="G11" s="131">
        <f t="shared" si="2"/>
      </c>
      <c r="H11" s="131">
        <f t="shared" si="20"/>
        <v>0</v>
      </c>
      <c r="I11" s="130">
        <f>+MID($AQ$10,7,1)</f>
      </c>
      <c r="J11" s="130">
        <f t="shared" si="3"/>
      </c>
      <c r="K11" s="130">
        <f t="shared" si="4"/>
      </c>
      <c r="L11" s="130">
        <f t="shared" si="21"/>
        <v>0</v>
      </c>
      <c r="M11" s="131">
        <f>+MID($AQ$14,7,1)</f>
      </c>
      <c r="N11" s="131">
        <f t="shared" si="5"/>
      </c>
      <c r="O11" s="131">
        <f t="shared" si="6"/>
      </c>
      <c r="P11" s="131">
        <f t="shared" si="22"/>
        <v>0</v>
      </c>
      <c r="Q11" s="130">
        <f>+MID($AQ$18,7,1)</f>
      </c>
      <c r="R11" s="130">
        <f t="shared" si="7"/>
      </c>
      <c r="S11" s="130">
        <f t="shared" si="8"/>
      </c>
      <c r="T11" s="130">
        <f t="shared" si="23"/>
        <v>0</v>
      </c>
      <c r="U11" s="131">
        <f>+MID($AQ$22,7,1)</f>
      </c>
      <c r="V11" s="131">
        <f t="shared" si="9"/>
      </c>
      <c r="W11" s="131">
        <f t="shared" si="10"/>
      </c>
      <c r="X11" s="131">
        <f t="shared" si="24"/>
        <v>0</v>
      </c>
      <c r="Y11" s="142">
        <f>+MID($AQ$26,7,1)</f>
      </c>
      <c r="Z11" s="143">
        <f t="shared" si="11"/>
      </c>
      <c r="AA11" s="130">
        <f t="shared" si="12"/>
      </c>
      <c r="AB11" s="130">
        <f t="shared" si="25"/>
        <v>0</v>
      </c>
      <c r="AC11" s="134">
        <f>+MID($AQ$30,7,1)</f>
      </c>
      <c r="AD11" s="134">
        <f t="shared" si="13"/>
      </c>
      <c r="AE11" s="131">
        <f t="shared" si="14"/>
      </c>
      <c r="AF11" s="131">
        <f t="shared" si="26"/>
        <v>0</v>
      </c>
      <c r="AG11" s="143">
        <f>+MID($AQ$34,7,1)</f>
      </c>
      <c r="AH11" s="133">
        <f t="shared" si="15"/>
      </c>
      <c r="AI11" s="130">
        <f t="shared" si="16"/>
      </c>
      <c r="AJ11" s="130">
        <f t="shared" si="27"/>
        <v>0</v>
      </c>
      <c r="AK11" s="135"/>
      <c r="AL11" s="140" t="s">
        <v>258</v>
      </c>
      <c r="AM11" s="137" t="s">
        <v>259</v>
      </c>
      <c r="AN11" s="137">
        <f t="shared" si="18"/>
        <v>50</v>
      </c>
      <c r="AO11" s="127"/>
    </row>
    <row r="12" spans="1:52" ht="13.5" customHeight="1" thickBot="1">
      <c r="A12" s="130">
        <f>+MID($AQ$2,8,1)</f>
      </c>
      <c r="B12" s="130">
        <f t="shared" si="0"/>
      </c>
      <c r="C12" s="130">
        <f t="shared" si="17"/>
      </c>
      <c r="D12" s="130">
        <f t="shared" si="19"/>
        <v>0</v>
      </c>
      <c r="E12" s="131">
        <f>+MID($AQ$6,8,1)</f>
      </c>
      <c r="F12" s="131">
        <f t="shared" si="1"/>
      </c>
      <c r="G12" s="131">
        <f t="shared" si="2"/>
      </c>
      <c r="H12" s="131">
        <f t="shared" si="20"/>
        <v>0</v>
      </c>
      <c r="I12" s="130">
        <f>+MID($AQ$10,8,1)</f>
      </c>
      <c r="J12" s="130">
        <f t="shared" si="3"/>
      </c>
      <c r="K12" s="130">
        <f t="shared" si="4"/>
      </c>
      <c r="L12" s="130">
        <f t="shared" si="21"/>
        <v>0</v>
      </c>
      <c r="M12" s="131">
        <f>+MID($AQ$14,8,1)</f>
      </c>
      <c r="N12" s="131">
        <f t="shared" si="5"/>
      </c>
      <c r="O12" s="131">
        <f t="shared" si="6"/>
      </c>
      <c r="P12" s="131">
        <f t="shared" si="22"/>
        <v>0</v>
      </c>
      <c r="Q12" s="130">
        <f>+MID($AQ$18,8,1)</f>
      </c>
      <c r="R12" s="130">
        <f t="shared" si="7"/>
      </c>
      <c r="S12" s="130">
        <f t="shared" si="8"/>
      </c>
      <c r="T12" s="130">
        <f t="shared" si="23"/>
        <v>0</v>
      </c>
      <c r="U12" s="131">
        <f>+MID($AQ$22,8,1)</f>
      </c>
      <c r="V12" s="131">
        <f t="shared" si="9"/>
      </c>
      <c r="W12" s="131">
        <f t="shared" si="10"/>
      </c>
      <c r="X12" s="131">
        <f t="shared" si="24"/>
        <v>0</v>
      </c>
      <c r="Y12" s="142">
        <f>+MID($AQ$26,8,1)</f>
      </c>
      <c r="Z12" s="143">
        <f t="shared" si="11"/>
      </c>
      <c r="AA12" s="130">
        <f t="shared" si="12"/>
      </c>
      <c r="AB12" s="130">
        <f t="shared" si="25"/>
        <v>0</v>
      </c>
      <c r="AC12" s="134">
        <f>+MID($AQ$30,8,1)</f>
      </c>
      <c r="AD12" s="134">
        <f t="shared" si="13"/>
      </c>
      <c r="AE12" s="131">
        <f t="shared" si="14"/>
      </c>
      <c r="AF12" s="131">
        <f t="shared" si="26"/>
        <v>0</v>
      </c>
      <c r="AG12" s="143">
        <f>+MID($AQ$34,8,1)</f>
      </c>
      <c r="AH12" s="133">
        <f t="shared" si="15"/>
      </c>
      <c r="AI12" s="130">
        <f t="shared" si="16"/>
      </c>
      <c r="AJ12" s="130">
        <f t="shared" si="27"/>
        <v>0</v>
      </c>
      <c r="AK12" s="135"/>
      <c r="AL12" s="140" t="s">
        <v>260</v>
      </c>
      <c r="AM12" s="137" t="s">
        <v>261</v>
      </c>
      <c r="AN12" s="137">
        <f t="shared" si="18"/>
        <v>51</v>
      </c>
      <c r="AO12" s="127"/>
      <c r="AP12" s="127" t="s">
        <v>216</v>
      </c>
      <c r="AQ12" s="277">
        <f>+J5&amp;J6&amp;J7&amp;J8&amp;J9&amp;J10&amp;J11&amp;J12&amp;J13&amp;J14&amp;J15&amp;J16&amp;J17&amp;J18&amp;J19&amp;J20&amp;J21&amp;J22&amp;J23&amp;J24&amp;J25&amp;J26&amp;J27&amp;J28&amp;J29&amp;J30&amp;J31&amp;J32&amp;J33&amp;J34&amp;J35&amp;J36</f>
      </c>
      <c r="AR12" s="275"/>
      <c r="AS12" s="275"/>
      <c r="AT12" s="275"/>
      <c r="AU12" s="275"/>
      <c r="AV12" s="275"/>
      <c r="AW12" s="275"/>
      <c r="AX12" s="275"/>
      <c r="AY12" s="275"/>
      <c r="AZ12" s="276"/>
    </row>
    <row r="13" spans="1:42" ht="13.5" customHeight="1" thickBot="1">
      <c r="A13" s="130">
        <f>+MID($AQ$2,9,1)</f>
      </c>
      <c r="B13" s="130">
        <f t="shared" si="0"/>
      </c>
      <c r="C13" s="130">
        <f t="shared" si="17"/>
      </c>
      <c r="D13" s="130">
        <f t="shared" si="19"/>
        <v>0</v>
      </c>
      <c r="E13" s="131">
        <f>+MID($AQ$6,9,1)</f>
      </c>
      <c r="F13" s="131">
        <f t="shared" si="1"/>
      </c>
      <c r="G13" s="131">
        <f t="shared" si="2"/>
      </c>
      <c r="H13" s="131">
        <f t="shared" si="20"/>
        <v>0</v>
      </c>
      <c r="I13" s="130">
        <f>+MID($AQ$10,9,1)</f>
      </c>
      <c r="J13" s="130">
        <f t="shared" si="3"/>
      </c>
      <c r="K13" s="130">
        <f t="shared" si="4"/>
      </c>
      <c r="L13" s="130">
        <f t="shared" si="21"/>
        <v>0</v>
      </c>
      <c r="M13" s="131">
        <f>+MID($AQ$14,9,1)</f>
      </c>
      <c r="N13" s="131">
        <f t="shared" si="5"/>
      </c>
      <c r="O13" s="131">
        <f t="shared" si="6"/>
      </c>
      <c r="P13" s="131">
        <f t="shared" si="22"/>
        <v>0</v>
      </c>
      <c r="Q13" s="130">
        <f>+MID($AQ$18,9,1)</f>
      </c>
      <c r="R13" s="130">
        <f t="shared" si="7"/>
      </c>
      <c r="S13" s="130">
        <f t="shared" si="8"/>
      </c>
      <c r="T13" s="130">
        <f t="shared" si="23"/>
        <v>0</v>
      </c>
      <c r="U13" s="131">
        <f>+MID($AQ$22,9,1)</f>
      </c>
      <c r="V13" s="131">
        <f t="shared" si="9"/>
      </c>
      <c r="W13" s="131">
        <f t="shared" si="10"/>
      </c>
      <c r="X13" s="131">
        <f t="shared" si="24"/>
        <v>0</v>
      </c>
      <c r="Y13" s="142">
        <f>+MID($AQ$26,9,1)</f>
      </c>
      <c r="Z13" s="143">
        <f t="shared" si="11"/>
      </c>
      <c r="AA13" s="130">
        <f t="shared" si="12"/>
      </c>
      <c r="AB13" s="130">
        <f t="shared" si="25"/>
        <v>0</v>
      </c>
      <c r="AC13" s="134">
        <f>+MID($AQ$30,9,1)</f>
      </c>
      <c r="AD13" s="134">
        <f t="shared" si="13"/>
      </c>
      <c r="AE13" s="131">
        <f t="shared" si="14"/>
      </c>
      <c r="AF13" s="131">
        <f t="shared" si="26"/>
        <v>0</v>
      </c>
      <c r="AG13" s="143">
        <f>+MID($AQ$34,9,1)</f>
      </c>
      <c r="AH13" s="133">
        <f t="shared" si="15"/>
      </c>
      <c r="AI13" s="130">
        <f t="shared" si="16"/>
      </c>
      <c r="AJ13" s="130">
        <f t="shared" si="27"/>
        <v>0</v>
      </c>
      <c r="AK13" s="135"/>
      <c r="AL13" s="140" t="s">
        <v>262</v>
      </c>
      <c r="AM13" s="137" t="s">
        <v>263</v>
      </c>
      <c r="AN13" s="137">
        <f t="shared" si="18"/>
        <v>52</v>
      </c>
      <c r="AO13" s="127"/>
      <c r="AP13" s="127"/>
    </row>
    <row r="14" spans="1:52" ht="13.5" customHeight="1" thickBot="1">
      <c r="A14" s="130">
        <f>+MID($AQ$2,10,1)</f>
      </c>
      <c r="B14" s="130">
        <f t="shared" si="0"/>
      </c>
      <c r="C14" s="130">
        <f t="shared" si="17"/>
      </c>
      <c r="D14" s="130">
        <f t="shared" si="19"/>
        <v>0</v>
      </c>
      <c r="E14" s="131">
        <f>+MID($AQ$6,10,1)</f>
      </c>
      <c r="F14" s="131">
        <f t="shared" si="1"/>
      </c>
      <c r="G14" s="131">
        <f t="shared" si="2"/>
      </c>
      <c r="H14" s="131">
        <f t="shared" si="20"/>
        <v>0</v>
      </c>
      <c r="I14" s="130">
        <f>+MID($AQ$10,10,1)</f>
      </c>
      <c r="J14" s="130">
        <f t="shared" si="3"/>
      </c>
      <c r="K14" s="130">
        <f t="shared" si="4"/>
      </c>
      <c r="L14" s="130">
        <f t="shared" si="21"/>
        <v>0</v>
      </c>
      <c r="M14" s="131">
        <f>+MID($AQ$14,10,1)</f>
      </c>
      <c r="N14" s="131">
        <f t="shared" si="5"/>
      </c>
      <c r="O14" s="131">
        <f t="shared" si="6"/>
      </c>
      <c r="P14" s="131">
        <f t="shared" si="22"/>
        <v>0</v>
      </c>
      <c r="Q14" s="130">
        <f>+MID($AQ$18,10,1)</f>
      </c>
      <c r="R14" s="130">
        <f t="shared" si="7"/>
      </c>
      <c r="S14" s="130">
        <f t="shared" si="8"/>
      </c>
      <c r="T14" s="130">
        <f t="shared" si="23"/>
        <v>0</v>
      </c>
      <c r="U14" s="131">
        <f>+MID($AQ$22,10,1)</f>
      </c>
      <c r="V14" s="131">
        <f t="shared" si="9"/>
      </c>
      <c r="W14" s="131">
        <f t="shared" si="10"/>
      </c>
      <c r="X14" s="131">
        <f t="shared" si="24"/>
        <v>0</v>
      </c>
      <c r="Y14" s="142">
        <f>+MID($AQ$26,10,1)</f>
      </c>
      <c r="Z14" s="143">
        <f t="shared" si="11"/>
      </c>
      <c r="AA14" s="130">
        <f t="shared" si="12"/>
      </c>
      <c r="AB14" s="130">
        <f t="shared" si="25"/>
        <v>0</v>
      </c>
      <c r="AC14" s="134">
        <f>+MID($AQ$30,10,1)</f>
      </c>
      <c r="AD14" s="134">
        <f t="shared" si="13"/>
      </c>
      <c r="AE14" s="131">
        <f t="shared" si="14"/>
      </c>
      <c r="AF14" s="131">
        <f t="shared" si="26"/>
        <v>0</v>
      </c>
      <c r="AG14" s="143">
        <f>+MID($AQ$34,10,1)</f>
      </c>
      <c r="AH14" s="133">
        <f t="shared" si="15"/>
      </c>
      <c r="AI14" s="130">
        <f t="shared" si="16"/>
      </c>
      <c r="AJ14" s="130">
        <f t="shared" si="27"/>
        <v>0</v>
      </c>
      <c r="AK14" s="135"/>
      <c r="AL14" s="140" t="s">
        <v>264</v>
      </c>
      <c r="AM14" s="137" t="s">
        <v>265</v>
      </c>
      <c r="AN14" s="137">
        <f t="shared" si="18"/>
        <v>53</v>
      </c>
      <c r="AO14" s="127"/>
      <c r="AP14" s="127" t="s">
        <v>266</v>
      </c>
      <c r="AQ14" s="274">
        <f>IF('①【別紙１】AP別のSSID設定'!J37="","",'①【別紙１】AP別のSSID設定'!J37)</f>
      </c>
      <c r="AR14" s="275"/>
      <c r="AS14" s="275"/>
      <c r="AT14" s="275"/>
      <c r="AU14" s="275"/>
      <c r="AV14" s="275"/>
      <c r="AW14" s="275"/>
      <c r="AX14" s="275"/>
      <c r="AY14" s="275"/>
      <c r="AZ14" s="276"/>
    </row>
    <row r="15" spans="1:41" ht="13.5" customHeight="1" thickBot="1">
      <c r="A15" s="130">
        <f>+MID($AQ$2,11,1)</f>
      </c>
      <c r="B15" s="130">
        <f t="shared" si="0"/>
      </c>
      <c r="C15" s="130">
        <f t="shared" si="17"/>
      </c>
      <c r="D15" s="130">
        <f t="shared" si="19"/>
        <v>0</v>
      </c>
      <c r="E15" s="131">
        <f>+MID($AQ$6,11,1)</f>
      </c>
      <c r="F15" s="131">
        <f t="shared" si="1"/>
      </c>
      <c r="G15" s="131">
        <f t="shared" si="2"/>
      </c>
      <c r="H15" s="131">
        <f t="shared" si="20"/>
        <v>0</v>
      </c>
      <c r="I15" s="130">
        <f>+MID($AQ$10,11,1)</f>
      </c>
      <c r="J15" s="130">
        <f t="shared" si="3"/>
      </c>
      <c r="K15" s="130">
        <f t="shared" si="4"/>
      </c>
      <c r="L15" s="130">
        <f t="shared" si="21"/>
        <v>0</v>
      </c>
      <c r="M15" s="131">
        <f>+MID($AQ$14,11,1)</f>
      </c>
      <c r="N15" s="131">
        <f t="shared" si="5"/>
      </c>
      <c r="O15" s="131">
        <f t="shared" si="6"/>
      </c>
      <c r="P15" s="131">
        <f t="shared" si="22"/>
        <v>0</v>
      </c>
      <c r="Q15" s="130">
        <f>+MID($AQ$18,11,1)</f>
      </c>
      <c r="R15" s="130">
        <f t="shared" si="7"/>
      </c>
      <c r="S15" s="130">
        <f t="shared" si="8"/>
      </c>
      <c r="T15" s="130">
        <f t="shared" si="23"/>
        <v>0</v>
      </c>
      <c r="U15" s="131">
        <f>+MID($AQ$22,11,1)</f>
      </c>
      <c r="V15" s="131">
        <f t="shared" si="9"/>
      </c>
      <c r="W15" s="131">
        <f t="shared" si="10"/>
      </c>
      <c r="X15" s="131">
        <f t="shared" si="24"/>
        <v>0</v>
      </c>
      <c r="Y15" s="142">
        <f>+MID($AQ$26,11,1)</f>
      </c>
      <c r="Z15" s="143">
        <f t="shared" si="11"/>
      </c>
      <c r="AA15" s="130">
        <f t="shared" si="12"/>
      </c>
      <c r="AB15" s="130">
        <f t="shared" si="25"/>
        <v>0</v>
      </c>
      <c r="AC15" s="134">
        <f>+MID($AQ$30,11,1)</f>
      </c>
      <c r="AD15" s="134">
        <f t="shared" si="13"/>
      </c>
      <c r="AE15" s="131">
        <f t="shared" si="14"/>
      </c>
      <c r="AF15" s="131">
        <f t="shared" si="26"/>
        <v>0</v>
      </c>
      <c r="AG15" s="143">
        <f>+MID($AQ$34,11,1)</f>
      </c>
      <c r="AH15" s="133">
        <f t="shared" si="15"/>
      </c>
      <c r="AI15" s="130">
        <f t="shared" si="16"/>
      </c>
      <c r="AJ15" s="130">
        <f t="shared" si="27"/>
        <v>0</v>
      </c>
      <c r="AK15" s="135"/>
      <c r="AL15" s="140" t="s">
        <v>267</v>
      </c>
      <c r="AM15" s="137" t="s">
        <v>268</v>
      </c>
      <c r="AN15" s="137">
        <f t="shared" si="18"/>
        <v>54</v>
      </c>
      <c r="AO15" s="127"/>
    </row>
    <row r="16" spans="1:52" ht="13.5" customHeight="1" thickBot="1">
      <c r="A16" s="130">
        <f>+MID($AQ$2,12,1)</f>
      </c>
      <c r="B16" s="130">
        <f t="shared" si="0"/>
      </c>
      <c r="C16" s="130">
        <f t="shared" si="17"/>
      </c>
      <c r="D16" s="130">
        <f t="shared" si="19"/>
        <v>0</v>
      </c>
      <c r="E16" s="131">
        <f>+MID($AQ$6,12,1)</f>
      </c>
      <c r="F16" s="131">
        <f t="shared" si="1"/>
      </c>
      <c r="G16" s="131">
        <f t="shared" si="2"/>
      </c>
      <c r="H16" s="131">
        <f t="shared" si="20"/>
        <v>0</v>
      </c>
      <c r="I16" s="130">
        <f>+MID($AQ$10,12,1)</f>
      </c>
      <c r="J16" s="130">
        <f t="shared" si="3"/>
      </c>
      <c r="K16" s="130">
        <f t="shared" si="4"/>
      </c>
      <c r="L16" s="130">
        <f t="shared" si="21"/>
        <v>0</v>
      </c>
      <c r="M16" s="131">
        <f>+MID($AQ$14,12,1)</f>
      </c>
      <c r="N16" s="131">
        <f t="shared" si="5"/>
      </c>
      <c r="O16" s="131">
        <f t="shared" si="6"/>
      </c>
      <c r="P16" s="131">
        <f t="shared" si="22"/>
        <v>0</v>
      </c>
      <c r="Q16" s="130">
        <f>+MID($AQ$18,12,1)</f>
      </c>
      <c r="R16" s="130">
        <f t="shared" si="7"/>
      </c>
      <c r="S16" s="130">
        <f t="shared" si="8"/>
      </c>
      <c r="T16" s="130">
        <f t="shared" si="23"/>
        <v>0</v>
      </c>
      <c r="U16" s="131">
        <f>+MID($AQ$22,12,1)</f>
      </c>
      <c r="V16" s="131">
        <f t="shared" si="9"/>
      </c>
      <c r="W16" s="131">
        <f t="shared" si="10"/>
      </c>
      <c r="X16" s="131">
        <f t="shared" si="24"/>
        <v>0</v>
      </c>
      <c r="Y16" s="142">
        <f>+MID($AQ$26,12,1)</f>
      </c>
      <c r="Z16" s="143">
        <f t="shared" si="11"/>
      </c>
      <c r="AA16" s="130">
        <f t="shared" si="12"/>
      </c>
      <c r="AB16" s="130">
        <f t="shared" si="25"/>
        <v>0</v>
      </c>
      <c r="AC16" s="134">
        <f>+MID($AQ$30,12,1)</f>
      </c>
      <c r="AD16" s="134">
        <f t="shared" si="13"/>
      </c>
      <c r="AE16" s="131">
        <f t="shared" si="14"/>
      </c>
      <c r="AF16" s="131">
        <f t="shared" si="26"/>
        <v>0</v>
      </c>
      <c r="AG16" s="143">
        <f>+MID($AQ$34,12,1)</f>
      </c>
      <c r="AH16" s="133">
        <f t="shared" si="15"/>
      </c>
      <c r="AI16" s="130">
        <f t="shared" si="16"/>
      </c>
      <c r="AJ16" s="130">
        <f t="shared" si="27"/>
        <v>0</v>
      </c>
      <c r="AK16" s="135"/>
      <c r="AL16" s="140" t="s">
        <v>269</v>
      </c>
      <c r="AM16" s="137" t="s">
        <v>270</v>
      </c>
      <c r="AN16" s="137">
        <f t="shared" si="18"/>
        <v>55</v>
      </c>
      <c r="AO16" s="127"/>
      <c r="AP16" s="127" t="s">
        <v>220</v>
      </c>
      <c r="AQ16" s="277">
        <f>+N5&amp;N6&amp;N7&amp;N8&amp;N9&amp;N10&amp;N11&amp;N12&amp;N13&amp;N14&amp;N15&amp;N16&amp;N17&amp;N18&amp;N19&amp;N20&amp;N21&amp;N22&amp;N23&amp;N24&amp;N25&amp;N26&amp;N27&amp;N28&amp;N29&amp;N30&amp;N31&amp;N32&amp;N33&amp;N34&amp;N35&amp;N36</f>
      </c>
      <c r="AR16" s="275"/>
      <c r="AS16" s="275"/>
      <c r="AT16" s="275"/>
      <c r="AU16" s="275"/>
      <c r="AV16" s="275"/>
      <c r="AW16" s="275"/>
      <c r="AX16" s="275"/>
      <c r="AY16" s="275"/>
      <c r="AZ16" s="276"/>
    </row>
    <row r="17" spans="1:42" ht="13.5" customHeight="1" thickBot="1">
      <c r="A17" s="130">
        <f>+MID($AQ$2,13,1)</f>
      </c>
      <c r="B17" s="130">
        <f t="shared" si="0"/>
      </c>
      <c r="C17" s="130">
        <f t="shared" si="17"/>
      </c>
      <c r="D17" s="130">
        <f t="shared" si="19"/>
        <v>0</v>
      </c>
      <c r="E17" s="131">
        <f>+MID($AQ$6,13,1)</f>
      </c>
      <c r="F17" s="131">
        <f t="shared" si="1"/>
      </c>
      <c r="G17" s="131">
        <f t="shared" si="2"/>
      </c>
      <c r="H17" s="131">
        <f t="shared" si="20"/>
        <v>0</v>
      </c>
      <c r="I17" s="130">
        <f>+MID($AQ$10,13,1)</f>
      </c>
      <c r="J17" s="130">
        <f t="shared" si="3"/>
      </c>
      <c r="K17" s="130">
        <f t="shared" si="4"/>
      </c>
      <c r="L17" s="130">
        <f t="shared" si="21"/>
        <v>0</v>
      </c>
      <c r="M17" s="131">
        <f>+MID($AQ$14,13,1)</f>
      </c>
      <c r="N17" s="131">
        <f t="shared" si="5"/>
      </c>
      <c r="O17" s="131">
        <f t="shared" si="6"/>
      </c>
      <c r="P17" s="131">
        <f t="shared" si="22"/>
        <v>0</v>
      </c>
      <c r="Q17" s="130">
        <f>+MID($AQ$18,13,1)</f>
      </c>
      <c r="R17" s="130">
        <f t="shared" si="7"/>
      </c>
      <c r="S17" s="130">
        <f t="shared" si="8"/>
      </c>
      <c r="T17" s="130">
        <f t="shared" si="23"/>
        <v>0</v>
      </c>
      <c r="U17" s="131">
        <f>+MID($AQ$22,13,1)</f>
      </c>
      <c r="V17" s="131">
        <f t="shared" si="9"/>
      </c>
      <c r="W17" s="131">
        <f t="shared" si="10"/>
      </c>
      <c r="X17" s="131">
        <f t="shared" si="24"/>
        <v>0</v>
      </c>
      <c r="Y17" s="142">
        <f>+MID($AQ$26,13,1)</f>
      </c>
      <c r="Z17" s="143">
        <f t="shared" si="11"/>
      </c>
      <c r="AA17" s="130">
        <f t="shared" si="12"/>
      </c>
      <c r="AB17" s="130">
        <f t="shared" si="25"/>
        <v>0</v>
      </c>
      <c r="AC17" s="134">
        <f>+MID($AQ$30,13,1)</f>
      </c>
      <c r="AD17" s="134">
        <f t="shared" si="13"/>
      </c>
      <c r="AE17" s="131">
        <f t="shared" si="14"/>
      </c>
      <c r="AF17" s="131">
        <f t="shared" si="26"/>
        <v>0</v>
      </c>
      <c r="AG17" s="143">
        <f>+MID($AQ$34,13,1)</f>
      </c>
      <c r="AH17" s="133">
        <f t="shared" si="15"/>
      </c>
      <c r="AI17" s="130">
        <f t="shared" si="16"/>
      </c>
      <c r="AJ17" s="130">
        <f t="shared" si="27"/>
        <v>0</v>
      </c>
      <c r="AK17" s="135"/>
      <c r="AL17" s="140" t="s">
        <v>271</v>
      </c>
      <c r="AM17" s="137" t="s">
        <v>272</v>
      </c>
      <c r="AN17" s="137">
        <f t="shared" si="18"/>
        <v>56</v>
      </c>
      <c r="AO17" s="127"/>
      <c r="AP17" s="127"/>
    </row>
    <row r="18" spans="1:52" ht="13.5" customHeight="1" thickBot="1">
      <c r="A18" s="130">
        <f>+MID($AQ$2,14,1)</f>
      </c>
      <c r="B18" s="130">
        <f t="shared" si="0"/>
      </c>
      <c r="C18" s="130">
        <f t="shared" si="17"/>
      </c>
      <c r="D18" s="130">
        <f t="shared" si="19"/>
        <v>0</v>
      </c>
      <c r="E18" s="131">
        <f>+MID($AQ$6,14,1)</f>
      </c>
      <c r="F18" s="131">
        <f t="shared" si="1"/>
      </c>
      <c r="G18" s="131">
        <f t="shared" si="2"/>
      </c>
      <c r="H18" s="131">
        <f t="shared" si="20"/>
        <v>0</v>
      </c>
      <c r="I18" s="130">
        <f>+MID($AQ$10,14,1)</f>
      </c>
      <c r="J18" s="130">
        <f t="shared" si="3"/>
      </c>
      <c r="K18" s="130">
        <f t="shared" si="4"/>
      </c>
      <c r="L18" s="130">
        <f t="shared" si="21"/>
        <v>0</v>
      </c>
      <c r="M18" s="131">
        <f>+MID($AQ$14,14,1)</f>
      </c>
      <c r="N18" s="131">
        <f t="shared" si="5"/>
      </c>
      <c r="O18" s="131">
        <f t="shared" si="6"/>
      </c>
      <c r="P18" s="131">
        <f t="shared" si="22"/>
        <v>0</v>
      </c>
      <c r="Q18" s="130">
        <f>+MID($AQ$18,14,1)</f>
      </c>
      <c r="R18" s="130">
        <f t="shared" si="7"/>
      </c>
      <c r="S18" s="130">
        <f t="shared" si="8"/>
      </c>
      <c r="T18" s="130">
        <f t="shared" si="23"/>
        <v>0</v>
      </c>
      <c r="U18" s="131">
        <f>+MID($AQ$22,14,1)</f>
      </c>
      <c r="V18" s="131">
        <f t="shared" si="9"/>
      </c>
      <c r="W18" s="131">
        <f t="shared" si="10"/>
      </c>
      <c r="X18" s="131">
        <f t="shared" si="24"/>
        <v>0</v>
      </c>
      <c r="Y18" s="142">
        <f>+MID($AQ$26,14,1)</f>
      </c>
      <c r="Z18" s="143">
        <f t="shared" si="11"/>
      </c>
      <c r="AA18" s="130">
        <f t="shared" si="12"/>
      </c>
      <c r="AB18" s="130">
        <f t="shared" si="25"/>
        <v>0</v>
      </c>
      <c r="AC18" s="134">
        <f>+MID($AQ$30,14,1)</f>
      </c>
      <c r="AD18" s="134">
        <f t="shared" si="13"/>
      </c>
      <c r="AE18" s="131">
        <f t="shared" si="14"/>
      </c>
      <c r="AF18" s="131">
        <f t="shared" si="26"/>
        <v>0</v>
      </c>
      <c r="AG18" s="143">
        <f>+MID($AQ$34,14,1)</f>
      </c>
      <c r="AH18" s="133">
        <f t="shared" si="15"/>
      </c>
      <c r="AI18" s="130">
        <f t="shared" si="16"/>
      </c>
      <c r="AJ18" s="130">
        <f t="shared" si="27"/>
        <v>0</v>
      </c>
      <c r="AK18" s="135"/>
      <c r="AL18" s="140" t="s">
        <v>273</v>
      </c>
      <c r="AM18" s="137" t="s">
        <v>274</v>
      </c>
      <c r="AN18" s="137">
        <f t="shared" si="18"/>
        <v>57</v>
      </c>
      <c r="AO18" s="127"/>
      <c r="AP18" s="127" t="s">
        <v>275</v>
      </c>
      <c r="AQ18" s="274">
        <f>IF('①【別紙１】AP別のSSID設定'!J40="","",'①【別紙１】AP別のSSID設定'!J40)</f>
      </c>
      <c r="AR18" s="275"/>
      <c r="AS18" s="275"/>
      <c r="AT18" s="275"/>
      <c r="AU18" s="275"/>
      <c r="AV18" s="275"/>
      <c r="AW18" s="275"/>
      <c r="AX18" s="275"/>
      <c r="AY18" s="275"/>
      <c r="AZ18" s="276"/>
    </row>
    <row r="19" spans="1:41" ht="13.5" customHeight="1" thickBot="1">
      <c r="A19" s="130">
        <f>+MID($AQ$2,15,1)</f>
      </c>
      <c r="B19" s="130">
        <f t="shared" si="0"/>
      </c>
      <c r="C19" s="130">
        <f t="shared" si="17"/>
      </c>
      <c r="D19" s="130">
        <f t="shared" si="19"/>
        <v>0</v>
      </c>
      <c r="E19" s="131">
        <f>+MID($AQ$6,15,1)</f>
      </c>
      <c r="F19" s="131">
        <f t="shared" si="1"/>
      </c>
      <c r="G19" s="131">
        <f t="shared" si="2"/>
      </c>
      <c r="H19" s="131">
        <f t="shared" si="20"/>
        <v>0</v>
      </c>
      <c r="I19" s="130">
        <f>+MID($AQ$10,15,1)</f>
      </c>
      <c r="J19" s="130">
        <f t="shared" si="3"/>
      </c>
      <c r="K19" s="130">
        <f t="shared" si="4"/>
      </c>
      <c r="L19" s="130">
        <f t="shared" si="21"/>
        <v>0</v>
      </c>
      <c r="M19" s="131">
        <f>+MID($AQ$14,15,1)</f>
      </c>
      <c r="N19" s="131">
        <f t="shared" si="5"/>
      </c>
      <c r="O19" s="131">
        <f t="shared" si="6"/>
      </c>
      <c r="P19" s="131">
        <f t="shared" si="22"/>
        <v>0</v>
      </c>
      <c r="Q19" s="130">
        <f>+MID($AQ$18,15,1)</f>
      </c>
      <c r="R19" s="130">
        <f t="shared" si="7"/>
      </c>
      <c r="S19" s="130">
        <f t="shared" si="8"/>
      </c>
      <c r="T19" s="130">
        <f t="shared" si="23"/>
        <v>0</v>
      </c>
      <c r="U19" s="131">
        <f>+MID($AQ$22,15,1)</f>
      </c>
      <c r="V19" s="131">
        <f t="shared" si="9"/>
      </c>
      <c r="W19" s="131">
        <f t="shared" si="10"/>
      </c>
      <c r="X19" s="131">
        <f t="shared" si="24"/>
        <v>0</v>
      </c>
      <c r="Y19" s="142">
        <f>+MID($AQ$26,15,1)</f>
      </c>
      <c r="Z19" s="143">
        <f t="shared" si="11"/>
      </c>
      <c r="AA19" s="130">
        <f t="shared" si="12"/>
      </c>
      <c r="AB19" s="130">
        <f t="shared" si="25"/>
        <v>0</v>
      </c>
      <c r="AC19" s="134">
        <f>+MID($AQ$30,15,1)</f>
      </c>
      <c r="AD19" s="134">
        <f t="shared" si="13"/>
      </c>
      <c r="AE19" s="131">
        <f t="shared" si="14"/>
      </c>
      <c r="AF19" s="131">
        <f t="shared" si="26"/>
        <v>0</v>
      </c>
      <c r="AG19" s="143">
        <f>+MID($AQ$34,15,1)</f>
      </c>
      <c r="AH19" s="133">
        <f t="shared" si="15"/>
      </c>
      <c r="AI19" s="130">
        <f t="shared" si="16"/>
      </c>
      <c r="AJ19" s="130">
        <f t="shared" si="27"/>
        <v>0</v>
      </c>
      <c r="AK19" s="135"/>
      <c r="AL19" s="138" t="s">
        <v>276</v>
      </c>
      <c r="AM19" s="137" t="s">
        <v>277</v>
      </c>
      <c r="AN19" s="137">
        <f t="shared" si="18"/>
        <v>64</v>
      </c>
      <c r="AO19" s="127"/>
    </row>
    <row r="20" spans="1:52" ht="13.5" customHeight="1" thickBot="1">
      <c r="A20" s="130">
        <f>+MID($AQ$2,16,1)</f>
      </c>
      <c r="B20" s="130">
        <f t="shared" si="0"/>
      </c>
      <c r="C20" s="130">
        <f t="shared" si="17"/>
      </c>
      <c r="D20" s="130">
        <f t="shared" si="19"/>
        <v>0</v>
      </c>
      <c r="E20" s="131">
        <f>+MID($AQ$6,16,1)</f>
      </c>
      <c r="F20" s="131">
        <f t="shared" si="1"/>
      </c>
      <c r="G20" s="131">
        <f t="shared" si="2"/>
      </c>
      <c r="H20" s="131">
        <f t="shared" si="20"/>
        <v>0</v>
      </c>
      <c r="I20" s="130">
        <f>+MID($AQ$10,16,1)</f>
      </c>
      <c r="J20" s="130">
        <f t="shared" si="3"/>
      </c>
      <c r="K20" s="130">
        <f t="shared" si="4"/>
      </c>
      <c r="L20" s="130">
        <f t="shared" si="21"/>
        <v>0</v>
      </c>
      <c r="M20" s="131">
        <f>+MID($AQ$14,16,1)</f>
      </c>
      <c r="N20" s="131">
        <f t="shared" si="5"/>
      </c>
      <c r="O20" s="131">
        <f t="shared" si="6"/>
      </c>
      <c r="P20" s="131">
        <f t="shared" si="22"/>
        <v>0</v>
      </c>
      <c r="Q20" s="141">
        <f>+MID($AQ$18,16,1)</f>
      </c>
      <c r="R20" s="141">
        <f t="shared" si="7"/>
      </c>
      <c r="S20" s="130">
        <f t="shared" si="8"/>
      </c>
      <c r="T20" s="130">
        <f t="shared" si="23"/>
        <v>0</v>
      </c>
      <c r="U20" s="131">
        <f>+MID($AQ$22,16,1)</f>
      </c>
      <c r="V20" s="131">
        <f t="shared" si="9"/>
      </c>
      <c r="W20" s="131">
        <f t="shared" si="10"/>
      </c>
      <c r="X20" s="131">
        <f t="shared" si="24"/>
        <v>0</v>
      </c>
      <c r="Y20" s="142">
        <f>+MID($AQ$26,16,1)</f>
      </c>
      <c r="Z20" s="143">
        <f t="shared" si="11"/>
      </c>
      <c r="AA20" s="130">
        <f t="shared" si="12"/>
      </c>
      <c r="AB20" s="130">
        <f t="shared" si="25"/>
        <v>0</v>
      </c>
      <c r="AC20" s="134">
        <f>+MID($AQ$30,16,1)</f>
      </c>
      <c r="AD20" s="134">
        <f t="shared" si="13"/>
      </c>
      <c r="AE20" s="131">
        <f t="shared" si="14"/>
      </c>
      <c r="AF20" s="131">
        <f t="shared" si="26"/>
        <v>0</v>
      </c>
      <c r="AG20" s="143">
        <f>+MID($AQ$34,16,1)</f>
      </c>
      <c r="AH20" s="133">
        <f t="shared" si="15"/>
      </c>
      <c r="AI20" s="130">
        <f t="shared" si="16"/>
      </c>
      <c r="AJ20" s="130">
        <f t="shared" si="27"/>
        <v>0</v>
      </c>
      <c r="AK20" s="135"/>
      <c r="AL20" s="137" t="s">
        <v>278</v>
      </c>
      <c r="AM20" s="137" t="s">
        <v>279</v>
      </c>
      <c r="AN20" s="137">
        <f t="shared" si="18"/>
        <v>65</v>
      </c>
      <c r="AO20" s="127"/>
      <c r="AP20" s="127" t="s">
        <v>224</v>
      </c>
      <c r="AQ20" s="277">
        <f>+R5&amp;R6&amp;R7&amp;R8&amp;R9&amp;R10&amp;R11&amp;R12&amp;R13&amp;R14&amp;R15&amp;R16&amp;R17&amp;R18&amp;R19&amp;R20&amp;R21&amp;R22&amp;R23&amp;R24&amp;R25&amp;R26&amp;R27&amp;R28&amp;R29&amp;R30&amp;R31&amp;R32&amp;R33&amp;R34&amp;R35&amp;R36</f>
      </c>
      <c r="AR20" s="275"/>
      <c r="AS20" s="275"/>
      <c r="AT20" s="275"/>
      <c r="AU20" s="275"/>
      <c r="AV20" s="275"/>
      <c r="AW20" s="275"/>
      <c r="AX20" s="275"/>
      <c r="AY20" s="275"/>
      <c r="AZ20" s="276"/>
    </row>
    <row r="21" spans="1:42" ht="13.5" customHeight="1" thickBot="1">
      <c r="A21" s="130">
        <f>+MID($AQ$2,17,1)</f>
      </c>
      <c r="B21" s="130">
        <f t="shared" si="0"/>
      </c>
      <c r="C21" s="130">
        <f t="shared" si="17"/>
      </c>
      <c r="D21" s="130">
        <f t="shared" si="19"/>
        <v>0</v>
      </c>
      <c r="E21" s="131">
        <f>+MID($AQ$6,17,1)</f>
      </c>
      <c r="F21" s="131">
        <f t="shared" si="1"/>
      </c>
      <c r="G21" s="131">
        <f t="shared" si="2"/>
      </c>
      <c r="H21" s="131">
        <f t="shared" si="20"/>
        <v>0</v>
      </c>
      <c r="I21" s="130">
        <f>+MID($AQ$10,17,1)</f>
      </c>
      <c r="J21" s="130">
        <f t="shared" si="3"/>
      </c>
      <c r="K21" s="130">
        <f t="shared" si="4"/>
      </c>
      <c r="L21" s="130">
        <f t="shared" si="21"/>
        <v>0</v>
      </c>
      <c r="M21" s="131">
        <f>+MID($AQ$14,17,1)</f>
      </c>
      <c r="N21" s="131">
        <f t="shared" si="5"/>
      </c>
      <c r="O21" s="131">
        <f t="shared" si="6"/>
      </c>
      <c r="P21" s="131">
        <f t="shared" si="22"/>
        <v>0</v>
      </c>
      <c r="Q21" s="130">
        <f>+MID($AQ$18,17,1)</f>
      </c>
      <c r="R21" s="130">
        <f t="shared" si="7"/>
      </c>
      <c r="S21" s="130">
        <f t="shared" si="8"/>
      </c>
      <c r="T21" s="130">
        <f t="shared" si="23"/>
        <v>0</v>
      </c>
      <c r="U21" s="131">
        <f>+MID($AQ$22,17,1)</f>
      </c>
      <c r="V21" s="131">
        <f t="shared" si="9"/>
      </c>
      <c r="W21" s="131">
        <f t="shared" si="10"/>
      </c>
      <c r="X21" s="131">
        <f t="shared" si="24"/>
        <v>0</v>
      </c>
      <c r="Y21" s="142">
        <f>+MID($AQ$26,17,1)</f>
      </c>
      <c r="Z21" s="143">
        <f t="shared" si="11"/>
      </c>
      <c r="AA21" s="130">
        <f t="shared" si="12"/>
      </c>
      <c r="AB21" s="130">
        <f t="shared" si="25"/>
        <v>0</v>
      </c>
      <c r="AC21" s="134">
        <f>+MID($AQ$30,17,1)</f>
      </c>
      <c r="AD21" s="134">
        <f t="shared" si="13"/>
      </c>
      <c r="AE21" s="131">
        <f t="shared" si="14"/>
      </c>
      <c r="AF21" s="131">
        <f t="shared" si="26"/>
        <v>0</v>
      </c>
      <c r="AG21" s="143">
        <f>+MID($AQ$34,17,1)</f>
      </c>
      <c r="AH21" s="133">
        <f t="shared" si="15"/>
      </c>
      <c r="AI21" s="130">
        <f t="shared" si="16"/>
      </c>
      <c r="AJ21" s="130">
        <f t="shared" si="27"/>
        <v>0</v>
      </c>
      <c r="AK21" s="135"/>
      <c r="AL21" s="137" t="s">
        <v>280</v>
      </c>
      <c r="AM21" s="137" t="s">
        <v>281</v>
      </c>
      <c r="AN21" s="137">
        <f t="shared" si="18"/>
        <v>66</v>
      </c>
      <c r="AO21" s="127"/>
      <c r="AP21" s="127"/>
    </row>
    <row r="22" spans="1:52" ht="13.5" customHeight="1" thickBot="1">
      <c r="A22" s="130">
        <f>+MID($AQ$2,18,1)</f>
      </c>
      <c r="B22" s="130">
        <f t="shared" si="0"/>
      </c>
      <c r="C22" s="130">
        <f t="shared" si="17"/>
      </c>
      <c r="D22" s="130">
        <f t="shared" si="19"/>
        <v>0</v>
      </c>
      <c r="E22" s="131">
        <f>+MID($AQ$6,18,1)</f>
      </c>
      <c r="F22" s="131">
        <f t="shared" si="1"/>
      </c>
      <c r="G22" s="131">
        <f t="shared" si="2"/>
      </c>
      <c r="H22" s="131">
        <f t="shared" si="20"/>
        <v>0</v>
      </c>
      <c r="I22" s="130">
        <f>+MID($AQ$10,18,1)</f>
      </c>
      <c r="J22" s="130">
        <f t="shared" si="3"/>
      </c>
      <c r="K22" s="130">
        <f t="shared" si="4"/>
      </c>
      <c r="L22" s="130">
        <f t="shared" si="21"/>
        <v>0</v>
      </c>
      <c r="M22" s="131">
        <f>+MID($AQ$14,18,1)</f>
      </c>
      <c r="N22" s="131">
        <f t="shared" si="5"/>
      </c>
      <c r="O22" s="131">
        <f t="shared" si="6"/>
      </c>
      <c r="P22" s="131">
        <f t="shared" si="22"/>
        <v>0</v>
      </c>
      <c r="Q22" s="130">
        <f>+MID($AQ$18,18,1)</f>
      </c>
      <c r="R22" s="130">
        <f t="shared" si="7"/>
      </c>
      <c r="S22" s="130">
        <f t="shared" si="8"/>
      </c>
      <c r="T22" s="130">
        <f t="shared" si="23"/>
        <v>0</v>
      </c>
      <c r="U22" s="131">
        <f>+MID($AQ$22,18,1)</f>
      </c>
      <c r="V22" s="131">
        <f t="shared" si="9"/>
      </c>
      <c r="W22" s="131">
        <f t="shared" si="10"/>
      </c>
      <c r="X22" s="131">
        <f t="shared" si="24"/>
        <v>0</v>
      </c>
      <c r="Y22" s="142">
        <f>+MID($AQ$26,18,1)</f>
      </c>
      <c r="Z22" s="143">
        <f t="shared" si="11"/>
      </c>
      <c r="AA22" s="130">
        <f t="shared" si="12"/>
      </c>
      <c r="AB22" s="130">
        <f t="shared" si="25"/>
        <v>0</v>
      </c>
      <c r="AC22" s="134">
        <f>+MID($AQ$30,18,1)</f>
      </c>
      <c r="AD22" s="134">
        <f t="shared" si="13"/>
      </c>
      <c r="AE22" s="131">
        <f t="shared" si="14"/>
      </c>
      <c r="AF22" s="131">
        <f t="shared" si="26"/>
        <v>0</v>
      </c>
      <c r="AG22" s="143">
        <f>+MID($AQ$34,18,1)</f>
      </c>
      <c r="AH22" s="133">
        <f t="shared" si="15"/>
      </c>
      <c r="AI22" s="130">
        <f t="shared" si="16"/>
      </c>
      <c r="AJ22" s="130">
        <f t="shared" si="27"/>
        <v>0</v>
      </c>
      <c r="AK22" s="135"/>
      <c r="AL22" s="137" t="s">
        <v>282</v>
      </c>
      <c r="AM22" s="137" t="s">
        <v>283</v>
      </c>
      <c r="AN22" s="137">
        <f t="shared" si="18"/>
        <v>67</v>
      </c>
      <c r="AO22" s="127"/>
      <c r="AP22" s="127" t="s">
        <v>227</v>
      </c>
      <c r="AQ22" s="274">
        <f>IF('①【別紙１】AP別のSSID設定'!J53="","",'①【別紙１】AP別のSSID設定'!J53)</f>
      </c>
      <c r="AR22" s="275"/>
      <c r="AS22" s="275"/>
      <c r="AT22" s="275"/>
      <c r="AU22" s="275"/>
      <c r="AV22" s="275"/>
      <c r="AW22" s="275"/>
      <c r="AX22" s="275"/>
      <c r="AY22" s="275"/>
      <c r="AZ22" s="276"/>
    </row>
    <row r="23" spans="1:41" ht="13.5" customHeight="1" thickBot="1">
      <c r="A23" s="130">
        <f>+MID($AQ$2,19,1)</f>
      </c>
      <c r="B23" s="130">
        <f t="shared" si="0"/>
      </c>
      <c r="C23" s="130">
        <f t="shared" si="17"/>
      </c>
      <c r="D23" s="130">
        <f t="shared" si="19"/>
        <v>0</v>
      </c>
      <c r="E23" s="131">
        <f>+MID($AQ$6,19,1)</f>
      </c>
      <c r="F23" s="131">
        <f t="shared" si="1"/>
      </c>
      <c r="G23" s="131">
        <f t="shared" si="2"/>
      </c>
      <c r="H23" s="131">
        <f t="shared" si="20"/>
        <v>0</v>
      </c>
      <c r="I23" s="130">
        <f>+MID($AQ$10,19,1)</f>
      </c>
      <c r="J23" s="130">
        <f t="shared" si="3"/>
      </c>
      <c r="K23" s="130">
        <f t="shared" si="4"/>
      </c>
      <c r="L23" s="130">
        <f t="shared" si="21"/>
        <v>0</v>
      </c>
      <c r="M23" s="131">
        <f>+MID($AQ$14,19,1)</f>
      </c>
      <c r="N23" s="131">
        <f t="shared" si="5"/>
      </c>
      <c r="O23" s="131">
        <f t="shared" si="6"/>
      </c>
      <c r="P23" s="131">
        <f t="shared" si="22"/>
        <v>0</v>
      </c>
      <c r="Q23" s="130">
        <f>+MID($AQ$18,19,1)</f>
      </c>
      <c r="R23" s="130">
        <f t="shared" si="7"/>
      </c>
      <c r="S23" s="130">
        <f t="shared" si="8"/>
      </c>
      <c r="T23" s="130">
        <f t="shared" si="23"/>
        <v>0</v>
      </c>
      <c r="U23" s="131">
        <f>+MID($AQ$22,19,1)</f>
      </c>
      <c r="V23" s="131">
        <f t="shared" si="9"/>
      </c>
      <c r="W23" s="131">
        <f t="shared" si="10"/>
      </c>
      <c r="X23" s="131">
        <f t="shared" si="24"/>
        <v>0</v>
      </c>
      <c r="Y23" s="142">
        <f>+MID($AQ$26,19,1)</f>
      </c>
      <c r="Z23" s="143">
        <f t="shared" si="11"/>
      </c>
      <c r="AA23" s="130">
        <f t="shared" si="12"/>
      </c>
      <c r="AB23" s="130">
        <f t="shared" si="25"/>
        <v>0</v>
      </c>
      <c r="AC23" s="134">
        <f>+MID($AQ$30,19,1)</f>
      </c>
      <c r="AD23" s="134">
        <f t="shared" si="13"/>
      </c>
      <c r="AE23" s="131">
        <f t="shared" si="14"/>
      </c>
      <c r="AF23" s="131">
        <f t="shared" si="26"/>
        <v>0</v>
      </c>
      <c r="AG23" s="143">
        <f>+MID($AQ$34,19,1)</f>
      </c>
      <c r="AH23" s="133">
        <f t="shared" si="15"/>
      </c>
      <c r="AI23" s="130">
        <f t="shared" si="16"/>
      </c>
      <c r="AJ23" s="130">
        <f t="shared" si="27"/>
        <v>0</v>
      </c>
      <c r="AK23" s="135"/>
      <c r="AL23" s="137" t="s">
        <v>284</v>
      </c>
      <c r="AM23" s="137" t="s">
        <v>285</v>
      </c>
      <c r="AN23" s="137">
        <f t="shared" si="18"/>
        <v>68</v>
      </c>
      <c r="AO23" s="127"/>
    </row>
    <row r="24" spans="1:52" ht="13.5" customHeight="1" thickBot="1">
      <c r="A24" s="130">
        <f>+MID($AQ$2,20,1)</f>
      </c>
      <c r="B24" s="130">
        <f t="shared" si="0"/>
      </c>
      <c r="C24" s="130">
        <f t="shared" si="17"/>
      </c>
      <c r="D24" s="130">
        <f t="shared" si="19"/>
        <v>0</v>
      </c>
      <c r="E24" s="131">
        <f>+MID($AQ$6,20,1)</f>
      </c>
      <c r="F24" s="131">
        <f t="shared" si="1"/>
      </c>
      <c r="G24" s="131">
        <f t="shared" si="2"/>
      </c>
      <c r="H24" s="131">
        <f t="shared" si="20"/>
        <v>0</v>
      </c>
      <c r="I24" s="130">
        <f>+MID($AQ$10,20,1)</f>
      </c>
      <c r="J24" s="130">
        <f t="shared" si="3"/>
      </c>
      <c r="K24" s="130">
        <f t="shared" si="4"/>
      </c>
      <c r="L24" s="130">
        <f t="shared" si="21"/>
        <v>0</v>
      </c>
      <c r="M24" s="131">
        <f>+MID($AQ$14,20,1)</f>
      </c>
      <c r="N24" s="131">
        <f t="shared" si="5"/>
      </c>
      <c r="O24" s="131">
        <f t="shared" si="6"/>
      </c>
      <c r="P24" s="131">
        <f t="shared" si="22"/>
        <v>0</v>
      </c>
      <c r="Q24" s="130">
        <f>+MID($AQ$18,20,1)</f>
      </c>
      <c r="R24" s="130">
        <f t="shared" si="7"/>
      </c>
      <c r="S24" s="130">
        <f t="shared" si="8"/>
      </c>
      <c r="T24" s="130">
        <f t="shared" si="23"/>
        <v>0</v>
      </c>
      <c r="U24" s="131">
        <f>+MID($AQ$22,20,1)</f>
      </c>
      <c r="V24" s="131">
        <f t="shared" si="9"/>
      </c>
      <c r="W24" s="131">
        <f t="shared" si="10"/>
      </c>
      <c r="X24" s="131">
        <f t="shared" si="24"/>
        <v>0</v>
      </c>
      <c r="Y24" s="142">
        <f>+MID($AQ$26,20,1)</f>
      </c>
      <c r="Z24" s="143">
        <f t="shared" si="11"/>
      </c>
      <c r="AA24" s="130">
        <f t="shared" si="12"/>
      </c>
      <c r="AB24" s="130">
        <f t="shared" si="25"/>
        <v>0</v>
      </c>
      <c r="AC24" s="134">
        <f>+MID($AQ$30,20,1)</f>
      </c>
      <c r="AD24" s="134">
        <f t="shared" si="13"/>
      </c>
      <c r="AE24" s="131">
        <f t="shared" si="14"/>
      </c>
      <c r="AF24" s="131">
        <f t="shared" si="26"/>
        <v>0</v>
      </c>
      <c r="AG24" s="143">
        <f>+MID($AQ$34,20,1)</f>
      </c>
      <c r="AH24" s="133">
        <f t="shared" si="15"/>
      </c>
      <c r="AI24" s="130">
        <f t="shared" si="16"/>
      </c>
      <c r="AJ24" s="130">
        <f t="shared" si="27"/>
        <v>0</v>
      </c>
      <c r="AK24" s="135"/>
      <c r="AL24" s="137" t="s">
        <v>286</v>
      </c>
      <c r="AM24" s="137" t="s">
        <v>287</v>
      </c>
      <c r="AN24" s="137">
        <f t="shared" si="18"/>
        <v>69</v>
      </c>
      <c r="AO24" s="127"/>
      <c r="AP24" s="127" t="s">
        <v>228</v>
      </c>
      <c r="AQ24" s="277">
        <f>+V5&amp;V6&amp;V7&amp;V8&amp;V9&amp;V10&amp;V11&amp;V12&amp;V13&amp;V14&amp;V15&amp;V16&amp;V17&amp;V18&amp;V19&amp;V20&amp;V21&amp;V22&amp;V23&amp;V24&amp;V25&amp;V26&amp;V27&amp;V28&amp;V29&amp;V30&amp;V31&amp;V32&amp;V33&amp;V34&amp;V35&amp;V36</f>
      </c>
      <c r="AR24" s="275"/>
      <c r="AS24" s="275"/>
      <c r="AT24" s="275"/>
      <c r="AU24" s="275"/>
      <c r="AV24" s="275"/>
      <c r="AW24" s="275"/>
      <c r="AX24" s="275"/>
      <c r="AY24" s="275"/>
      <c r="AZ24" s="276"/>
    </row>
    <row r="25" spans="1:42" ht="13.5" customHeight="1" thickBot="1">
      <c r="A25" s="130">
        <f>+MID($AQ$2,21,1)</f>
      </c>
      <c r="B25" s="130">
        <f t="shared" si="0"/>
      </c>
      <c r="C25" s="130">
        <f t="shared" si="17"/>
      </c>
      <c r="D25" s="130">
        <f t="shared" si="19"/>
        <v>0</v>
      </c>
      <c r="E25" s="131">
        <f>+MID($AQ$6,21,1)</f>
      </c>
      <c r="F25" s="131">
        <f t="shared" si="1"/>
      </c>
      <c r="G25" s="131">
        <f t="shared" si="2"/>
      </c>
      <c r="H25" s="131">
        <f t="shared" si="20"/>
        <v>0</v>
      </c>
      <c r="I25" s="130">
        <f>+MID($AQ$10,21,1)</f>
      </c>
      <c r="J25" s="130">
        <f t="shared" si="3"/>
      </c>
      <c r="K25" s="130">
        <f t="shared" si="4"/>
      </c>
      <c r="L25" s="130">
        <f t="shared" si="21"/>
        <v>0</v>
      </c>
      <c r="M25" s="131">
        <f>+MID($AQ$14,21,1)</f>
      </c>
      <c r="N25" s="131">
        <f t="shared" si="5"/>
      </c>
      <c r="O25" s="131">
        <f t="shared" si="6"/>
      </c>
      <c r="P25" s="131">
        <f t="shared" si="22"/>
        <v>0</v>
      </c>
      <c r="Q25" s="130">
        <f>+MID($AQ$18,21,1)</f>
      </c>
      <c r="R25" s="130">
        <f t="shared" si="7"/>
      </c>
      <c r="S25" s="130">
        <f t="shared" si="8"/>
      </c>
      <c r="T25" s="130">
        <f t="shared" si="23"/>
        <v>0</v>
      </c>
      <c r="U25" s="131">
        <f>+MID($AQ$22,21,1)</f>
      </c>
      <c r="V25" s="131">
        <f t="shared" si="9"/>
      </c>
      <c r="W25" s="131">
        <f t="shared" si="10"/>
      </c>
      <c r="X25" s="131">
        <f t="shared" si="24"/>
        <v>0</v>
      </c>
      <c r="Y25" s="142">
        <f>+MID($AQ$26,21,1)</f>
      </c>
      <c r="Z25" s="143">
        <f t="shared" si="11"/>
      </c>
      <c r="AA25" s="130">
        <f t="shared" si="12"/>
      </c>
      <c r="AB25" s="130">
        <f t="shared" si="25"/>
        <v>0</v>
      </c>
      <c r="AC25" s="134">
        <f>+MID($AQ$30,21,1)</f>
      </c>
      <c r="AD25" s="134">
        <f t="shared" si="13"/>
      </c>
      <c r="AE25" s="131">
        <f t="shared" si="14"/>
      </c>
      <c r="AF25" s="131">
        <f t="shared" si="26"/>
        <v>0</v>
      </c>
      <c r="AG25" s="143">
        <f>+MID($AQ$34,21,1)</f>
      </c>
      <c r="AH25" s="133">
        <f t="shared" si="15"/>
      </c>
      <c r="AI25" s="130">
        <f t="shared" si="16"/>
      </c>
      <c r="AJ25" s="130">
        <f t="shared" si="27"/>
        <v>0</v>
      </c>
      <c r="AK25" s="135"/>
      <c r="AL25" s="137" t="s">
        <v>288</v>
      </c>
      <c r="AM25" s="137" t="s">
        <v>289</v>
      </c>
      <c r="AN25" s="137">
        <f t="shared" si="18"/>
        <v>70</v>
      </c>
      <c r="AO25" s="127"/>
      <c r="AP25" s="127"/>
    </row>
    <row r="26" spans="1:52" ht="13.5" customHeight="1" thickBot="1">
      <c r="A26" s="130">
        <f>+MID($AQ$2,22,1)</f>
      </c>
      <c r="B26" s="130">
        <f t="shared" si="0"/>
      </c>
      <c r="C26" s="130">
        <f t="shared" si="17"/>
      </c>
      <c r="D26" s="130">
        <f t="shared" si="19"/>
        <v>0</v>
      </c>
      <c r="E26" s="131">
        <f>+MID($AQ$6,22,1)</f>
      </c>
      <c r="F26" s="131">
        <f t="shared" si="1"/>
      </c>
      <c r="G26" s="131">
        <f t="shared" si="2"/>
      </c>
      <c r="H26" s="131">
        <f t="shared" si="20"/>
        <v>0</v>
      </c>
      <c r="I26" s="130">
        <f>+MID($AQ$10,22,1)</f>
      </c>
      <c r="J26" s="130">
        <f t="shared" si="3"/>
      </c>
      <c r="K26" s="130">
        <f t="shared" si="4"/>
      </c>
      <c r="L26" s="130">
        <f t="shared" si="21"/>
        <v>0</v>
      </c>
      <c r="M26" s="131">
        <f>+MID($AQ$14,22,1)</f>
      </c>
      <c r="N26" s="131">
        <f t="shared" si="5"/>
      </c>
      <c r="O26" s="131">
        <f t="shared" si="6"/>
      </c>
      <c r="P26" s="131">
        <f t="shared" si="22"/>
        <v>0</v>
      </c>
      <c r="Q26" s="130">
        <f>+MID($AQ$18,22,1)</f>
      </c>
      <c r="R26" s="130">
        <f t="shared" si="7"/>
      </c>
      <c r="S26" s="130">
        <f t="shared" si="8"/>
      </c>
      <c r="T26" s="130">
        <f t="shared" si="23"/>
        <v>0</v>
      </c>
      <c r="U26" s="131">
        <f>+MID($AQ$22,22,1)</f>
      </c>
      <c r="V26" s="131">
        <f t="shared" si="9"/>
      </c>
      <c r="W26" s="131">
        <f t="shared" si="10"/>
      </c>
      <c r="X26" s="131">
        <f t="shared" si="24"/>
        <v>0</v>
      </c>
      <c r="Y26" s="142">
        <f>+MID($AQ$26,22,1)</f>
      </c>
      <c r="Z26" s="143">
        <f t="shared" si="11"/>
      </c>
      <c r="AA26" s="130">
        <f t="shared" si="12"/>
      </c>
      <c r="AB26" s="130">
        <f t="shared" si="25"/>
        <v>0</v>
      </c>
      <c r="AC26" s="134">
        <f>+MID($AQ$30,22,1)</f>
      </c>
      <c r="AD26" s="134">
        <f t="shared" si="13"/>
      </c>
      <c r="AE26" s="131">
        <f t="shared" si="14"/>
      </c>
      <c r="AF26" s="131">
        <f t="shared" si="26"/>
        <v>0</v>
      </c>
      <c r="AG26" s="143">
        <f>+MID($AQ$34,22,1)</f>
      </c>
      <c r="AH26" s="133">
        <f t="shared" si="15"/>
      </c>
      <c r="AI26" s="130">
        <f t="shared" si="16"/>
      </c>
      <c r="AJ26" s="130">
        <f t="shared" si="27"/>
        <v>0</v>
      </c>
      <c r="AK26" s="135"/>
      <c r="AL26" s="137" t="s">
        <v>290</v>
      </c>
      <c r="AM26" s="137" t="s">
        <v>291</v>
      </c>
      <c r="AN26" s="137">
        <f t="shared" si="18"/>
        <v>71</v>
      </c>
      <c r="AO26" s="127"/>
      <c r="AP26" s="144" t="s">
        <v>231</v>
      </c>
      <c r="AQ26" s="278">
        <f>IF('①【別紙１】AP別のSSID設定'!J62="","",'①【別紙１】AP別のSSID設定'!J62)</f>
      </c>
      <c r="AR26" s="279"/>
      <c r="AS26" s="279"/>
      <c r="AT26" s="279"/>
      <c r="AU26" s="279"/>
      <c r="AV26" s="279"/>
      <c r="AW26" s="279"/>
      <c r="AX26" s="279"/>
      <c r="AY26" s="279"/>
      <c r="AZ26" s="280"/>
    </row>
    <row r="27" spans="1:52" ht="13.5" customHeight="1" thickBot="1">
      <c r="A27" s="130">
        <f>+MID($AQ$2,23,1)</f>
      </c>
      <c r="B27" s="130">
        <f t="shared" si="0"/>
      </c>
      <c r="C27" s="130">
        <f t="shared" si="17"/>
      </c>
      <c r="D27" s="130">
        <f t="shared" si="19"/>
        <v>0</v>
      </c>
      <c r="E27" s="131">
        <f>+MID($AQ$6,23,1)</f>
      </c>
      <c r="F27" s="131">
        <f t="shared" si="1"/>
      </c>
      <c r="G27" s="131">
        <f t="shared" si="2"/>
      </c>
      <c r="H27" s="131">
        <f t="shared" si="20"/>
        <v>0</v>
      </c>
      <c r="I27" s="130">
        <f>+MID($AQ$10,23,1)</f>
      </c>
      <c r="J27" s="130">
        <f t="shared" si="3"/>
      </c>
      <c r="K27" s="130">
        <f t="shared" si="4"/>
      </c>
      <c r="L27" s="130">
        <f t="shared" si="21"/>
        <v>0</v>
      </c>
      <c r="M27" s="131">
        <f>+MID($AQ$14,23,1)</f>
      </c>
      <c r="N27" s="131">
        <f t="shared" si="5"/>
      </c>
      <c r="O27" s="131">
        <f t="shared" si="6"/>
      </c>
      <c r="P27" s="131">
        <f t="shared" si="22"/>
        <v>0</v>
      </c>
      <c r="Q27" s="130">
        <f>+MID($AQ$18,23,1)</f>
      </c>
      <c r="R27" s="130">
        <f t="shared" si="7"/>
      </c>
      <c r="S27" s="130">
        <f t="shared" si="8"/>
      </c>
      <c r="T27" s="130">
        <f t="shared" si="23"/>
        <v>0</v>
      </c>
      <c r="U27" s="131">
        <f>+MID($AQ$22,23,1)</f>
      </c>
      <c r="V27" s="131">
        <f t="shared" si="9"/>
      </c>
      <c r="W27" s="131">
        <f t="shared" si="10"/>
      </c>
      <c r="X27" s="131">
        <f t="shared" si="24"/>
        <v>0</v>
      </c>
      <c r="Y27" s="142">
        <f>+MID($AQ$26,23,1)</f>
      </c>
      <c r="Z27" s="143">
        <f t="shared" si="11"/>
      </c>
      <c r="AA27" s="130">
        <f t="shared" si="12"/>
      </c>
      <c r="AB27" s="130">
        <f t="shared" si="25"/>
        <v>0</v>
      </c>
      <c r="AC27" s="134">
        <f>+MID($AQ$30,23,1)</f>
      </c>
      <c r="AD27" s="134">
        <f t="shared" si="13"/>
      </c>
      <c r="AE27" s="131">
        <f t="shared" si="14"/>
      </c>
      <c r="AF27" s="131">
        <f t="shared" si="26"/>
        <v>0</v>
      </c>
      <c r="AG27" s="143">
        <f>+MID($AQ$34,23,1)</f>
      </c>
      <c r="AH27" s="133">
        <f t="shared" si="15"/>
      </c>
      <c r="AI27" s="130">
        <f t="shared" si="16"/>
      </c>
      <c r="AJ27" s="130">
        <f t="shared" si="27"/>
        <v>0</v>
      </c>
      <c r="AK27" s="135"/>
      <c r="AL27" s="137" t="s">
        <v>292</v>
      </c>
      <c r="AM27" s="137" t="s">
        <v>293</v>
      </c>
      <c r="AN27" s="137">
        <f t="shared" si="18"/>
        <v>72</v>
      </c>
      <c r="AO27" s="127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</row>
    <row r="28" spans="1:52" ht="13.5" customHeight="1" thickBot="1">
      <c r="A28" s="130">
        <f>+MID($AQ$2,24,1)</f>
      </c>
      <c r="B28" s="130">
        <f t="shared" si="0"/>
      </c>
      <c r="C28" s="130">
        <f t="shared" si="17"/>
      </c>
      <c r="D28" s="130">
        <f t="shared" si="19"/>
        <v>0</v>
      </c>
      <c r="E28" s="131">
        <f>+MID($AQ$6,24,1)</f>
      </c>
      <c r="F28" s="131">
        <f t="shared" si="1"/>
      </c>
      <c r="G28" s="131">
        <f t="shared" si="2"/>
      </c>
      <c r="H28" s="131">
        <f t="shared" si="20"/>
        <v>0</v>
      </c>
      <c r="I28" s="130">
        <f>+MID($AQ$10,24,1)</f>
      </c>
      <c r="J28" s="130">
        <f t="shared" si="3"/>
      </c>
      <c r="K28" s="130">
        <f t="shared" si="4"/>
      </c>
      <c r="L28" s="130">
        <f t="shared" si="21"/>
        <v>0</v>
      </c>
      <c r="M28" s="131">
        <f>+MID($AQ$14,24,1)</f>
      </c>
      <c r="N28" s="131">
        <f t="shared" si="5"/>
      </c>
      <c r="O28" s="131">
        <f t="shared" si="6"/>
      </c>
      <c r="P28" s="131">
        <f t="shared" si="22"/>
        <v>0</v>
      </c>
      <c r="Q28" s="130">
        <f>+MID($AQ$18,24,1)</f>
      </c>
      <c r="R28" s="130">
        <f t="shared" si="7"/>
      </c>
      <c r="S28" s="130">
        <f t="shared" si="8"/>
      </c>
      <c r="T28" s="130">
        <f t="shared" si="23"/>
        <v>0</v>
      </c>
      <c r="U28" s="131">
        <f>+MID($AQ$22,24,1)</f>
      </c>
      <c r="V28" s="131">
        <f t="shared" si="9"/>
      </c>
      <c r="W28" s="131">
        <f t="shared" si="10"/>
      </c>
      <c r="X28" s="131">
        <f t="shared" si="24"/>
        <v>0</v>
      </c>
      <c r="Y28" s="142">
        <f>+MID($AQ$26,24,1)</f>
      </c>
      <c r="Z28" s="143">
        <f t="shared" si="11"/>
      </c>
      <c r="AA28" s="130">
        <f t="shared" si="12"/>
      </c>
      <c r="AB28" s="130">
        <f t="shared" si="25"/>
        <v>0</v>
      </c>
      <c r="AC28" s="134">
        <f>+MID($AQ$30,24,1)</f>
      </c>
      <c r="AD28" s="134">
        <f t="shared" si="13"/>
      </c>
      <c r="AE28" s="131">
        <f t="shared" si="14"/>
      </c>
      <c r="AF28" s="131">
        <f t="shared" si="26"/>
        <v>0</v>
      </c>
      <c r="AG28" s="143">
        <f>+MID($AQ$34,24,1)</f>
      </c>
      <c r="AH28" s="133">
        <f t="shared" si="15"/>
      </c>
      <c r="AI28" s="130">
        <f t="shared" si="16"/>
      </c>
      <c r="AJ28" s="130">
        <f t="shared" si="27"/>
        <v>0</v>
      </c>
      <c r="AK28" s="135"/>
      <c r="AL28" s="137" t="s">
        <v>294</v>
      </c>
      <c r="AM28" s="137" t="s">
        <v>295</v>
      </c>
      <c r="AN28" s="137">
        <f t="shared" si="18"/>
        <v>73</v>
      </c>
      <c r="AO28" s="127"/>
      <c r="AP28" s="144" t="s">
        <v>232</v>
      </c>
      <c r="AQ28" s="281">
        <f>+Z5&amp;Z6&amp;Z7&amp;Z8&amp;Z9&amp;Z10&amp;Z11&amp;Z12&amp;Z13&amp;Z14&amp;Z15&amp;Z16&amp;Z17&amp;Z18&amp;Z19&amp;Z20&amp;Z21&amp;Z22&amp;Z23&amp;Z24&amp;Z25&amp;Z26&amp;Z27&amp;Z28&amp;Z29&amp;Z30&amp;Z31&amp;Z32&amp;Z33&amp;Z34&amp;Z35&amp;Z36</f>
      </c>
      <c r="AR28" s="279"/>
      <c r="AS28" s="279"/>
      <c r="AT28" s="279"/>
      <c r="AU28" s="279"/>
      <c r="AV28" s="279"/>
      <c r="AW28" s="279"/>
      <c r="AX28" s="279"/>
      <c r="AY28" s="279"/>
      <c r="AZ28" s="280"/>
    </row>
    <row r="29" spans="1:52" ht="13.5" customHeight="1" thickBot="1">
      <c r="A29" s="130">
        <f>+MID($AQ$2,25,1)</f>
      </c>
      <c r="B29" s="130">
        <f t="shared" si="0"/>
      </c>
      <c r="C29" s="130">
        <f t="shared" si="17"/>
      </c>
      <c r="D29" s="130">
        <f t="shared" si="19"/>
        <v>0</v>
      </c>
      <c r="E29" s="131">
        <f>+MID($AQ$6,25,1)</f>
      </c>
      <c r="F29" s="131">
        <f t="shared" si="1"/>
      </c>
      <c r="G29" s="131">
        <f t="shared" si="2"/>
      </c>
      <c r="H29" s="131">
        <f t="shared" si="20"/>
        <v>0</v>
      </c>
      <c r="I29" s="130">
        <f>+MID($AQ$10,25,1)</f>
      </c>
      <c r="J29" s="130">
        <f t="shared" si="3"/>
      </c>
      <c r="K29" s="130">
        <f t="shared" si="4"/>
      </c>
      <c r="L29" s="130">
        <f t="shared" si="21"/>
        <v>0</v>
      </c>
      <c r="M29" s="131">
        <f>+MID($AQ$14,25,1)</f>
      </c>
      <c r="N29" s="131">
        <f t="shared" si="5"/>
      </c>
      <c r="O29" s="131">
        <f t="shared" si="6"/>
      </c>
      <c r="P29" s="131">
        <f t="shared" si="22"/>
        <v>0</v>
      </c>
      <c r="Q29" s="130">
        <f>+MID($AQ$18,25,1)</f>
      </c>
      <c r="R29" s="130">
        <f t="shared" si="7"/>
      </c>
      <c r="S29" s="130">
        <f t="shared" si="8"/>
      </c>
      <c r="T29" s="130">
        <f t="shared" si="23"/>
        <v>0</v>
      </c>
      <c r="U29" s="131">
        <f>+MID($AQ$22,25,1)</f>
      </c>
      <c r="V29" s="131">
        <f t="shared" si="9"/>
      </c>
      <c r="W29" s="131">
        <f t="shared" si="10"/>
      </c>
      <c r="X29" s="131">
        <f t="shared" si="24"/>
        <v>0</v>
      </c>
      <c r="Y29" s="142">
        <f>+MID($AQ$26,25,1)</f>
      </c>
      <c r="Z29" s="143">
        <f t="shared" si="11"/>
      </c>
      <c r="AA29" s="130">
        <f t="shared" si="12"/>
      </c>
      <c r="AB29" s="130">
        <f t="shared" si="25"/>
        <v>0</v>
      </c>
      <c r="AC29" s="134">
        <f>+MID($AQ$30,25,1)</f>
      </c>
      <c r="AD29" s="134">
        <f t="shared" si="13"/>
      </c>
      <c r="AE29" s="131">
        <f t="shared" si="14"/>
      </c>
      <c r="AF29" s="131">
        <f t="shared" si="26"/>
        <v>0</v>
      </c>
      <c r="AG29" s="143">
        <f>+MID($AQ$34,25,1)</f>
      </c>
      <c r="AH29" s="133">
        <f t="shared" si="15"/>
      </c>
      <c r="AI29" s="130">
        <f t="shared" si="16"/>
      </c>
      <c r="AJ29" s="130">
        <f t="shared" si="27"/>
        <v>0</v>
      </c>
      <c r="AK29" s="135"/>
      <c r="AL29" s="137" t="s">
        <v>296</v>
      </c>
      <c r="AM29" s="137" t="s">
        <v>297</v>
      </c>
      <c r="AN29" s="137">
        <f t="shared" si="18"/>
        <v>74</v>
      </c>
      <c r="AO29" s="127"/>
      <c r="AP29" s="144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</row>
    <row r="30" spans="1:52" ht="13.5" customHeight="1" thickBot="1">
      <c r="A30" s="130">
        <f>+MID($AQ$2,26,1)</f>
      </c>
      <c r="B30" s="130">
        <f t="shared" si="0"/>
      </c>
      <c r="C30" s="130">
        <f t="shared" si="17"/>
      </c>
      <c r="D30" s="130">
        <f t="shared" si="19"/>
        <v>0</v>
      </c>
      <c r="E30" s="131">
        <f>+MID($AQ$6,26,1)</f>
      </c>
      <c r="F30" s="131">
        <f t="shared" si="1"/>
      </c>
      <c r="G30" s="131">
        <f t="shared" si="2"/>
      </c>
      <c r="H30" s="131">
        <f t="shared" si="20"/>
        <v>0</v>
      </c>
      <c r="I30" s="130">
        <f>+MID($AQ$10,26,1)</f>
      </c>
      <c r="J30" s="130">
        <f t="shared" si="3"/>
      </c>
      <c r="K30" s="130">
        <f t="shared" si="4"/>
      </c>
      <c r="L30" s="130">
        <f t="shared" si="21"/>
        <v>0</v>
      </c>
      <c r="M30" s="131">
        <f>+MID($AQ$14,26,1)</f>
      </c>
      <c r="N30" s="131">
        <f t="shared" si="5"/>
      </c>
      <c r="O30" s="131">
        <f t="shared" si="6"/>
      </c>
      <c r="P30" s="131">
        <f t="shared" si="22"/>
        <v>0</v>
      </c>
      <c r="Q30" s="141">
        <f>+MID($AQ$18,26,1)</f>
      </c>
      <c r="R30" s="141">
        <f t="shared" si="7"/>
      </c>
      <c r="S30" s="130">
        <f t="shared" si="8"/>
      </c>
      <c r="T30" s="130">
        <f t="shared" si="23"/>
        <v>0</v>
      </c>
      <c r="U30" s="131">
        <f>+MID($AQ$22,26,1)</f>
      </c>
      <c r="V30" s="131">
        <f t="shared" si="9"/>
      </c>
      <c r="W30" s="131">
        <f t="shared" si="10"/>
      </c>
      <c r="X30" s="131">
        <f t="shared" si="24"/>
        <v>0</v>
      </c>
      <c r="Y30" s="142">
        <f>+MID($AQ$26,26,1)</f>
      </c>
      <c r="Z30" s="143">
        <f t="shared" si="11"/>
      </c>
      <c r="AA30" s="130">
        <f t="shared" si="12"/>
      </c>
      <c r="AB30" s="130">
        <f t="shared" si="25"/>
        <v>0</v>
      </c>
      <c r="AC30" s="134">
        <f>+MID($AQ$30,26,1)</f>
      </c>
      <c r="AD30" s="134">
        <f t="shared" si="13"/>
      </c>
      <c r="AE30" s="131">
        <f t="shared" si="14"/>
      </c>
      <c r="AF30" s="131">
        <f t="shared" si="26"/>
        <v>0</v>
      </c>
      <c r="AG30" s="143">
        <f>+MID($AQ$34,26,1)</f>
      </c>
      <c r="AH30" s="133">
        <f t="shared" si="15"/>
      </c>
      <c r="AI30" s="130">
        <f t="shared" si="16"/>
      </c>
      <c r="AJ30" s="130">
        <f t="shared" si="27"/>
        <v>0</v>
      </c>
      <c r="AK30" s="135"/>
      <c r="AL30" s="137" t="s">
        <v>298</v>
      </c>
      <c r="AM30" s="137" t="s">
        <v>299</v>
      </c>
      <c r="AN30" s="137">
        <f t="shared" si="18"/>
        <v>75</v>
      </c>
      <c r="AO30" s="127"/>
      <c r="AP30" s="144" t="s">
        <v>235</v>
      </c>
      <c r="AQ30" s="278">
        <f>IF('①【別紙１】AP別のSSID設定'!J65="","",'①【別紙１】AP別のSSID設定'!J65)</f>
      </c>
      <c r="AR30" s="279"/>
      <c r="AS30" s="279"/>
      <c r="AT30" s="279"/>
      <c r="AU30" s="279"/>
      <c r="AV30" s="279"/>
      <c r="AW30" s="279"/>
      <c r="AX30" s="279"/>
      <c r="AY30" s="279"/>
      <c r="AZ30" s="280"/>
    </row>
    <row r="31" spans="1:52" ht="13.5" customHeight="1" thickBot="1">
      <c r="A31" s="130">
        <f>+MID($AQ$2,27,1)</f>
      </c>
      <c r="B31" s="130">
        <f t="shared" si="0"/>
      </c>
      <c r="C31" s="130">
        <f t="shared" si="17"/>
      </c>
      <c r="D31" s="130">
        <f t="shared" si="19"/>
        <v>0</v>
      </c>
      <c r="E31" s="131">
        <f>+MID($AQ$6,27,1)</f>
      </c>
      <c r="F31" s="131">
        <f t="shared" si="1"/>
      </c>
      <c r="G31" s="131">
        <f t="shared" si="2"/>
      </c>
      <c r="H31" s="131">
        <f t="shared" si="20"/>
        <v>0</v>
      </c>
      <c r="I31" s="130">
        <f>+MID($AQ$10,27,1)</f>
      </c>
      <c r="J31" s="130">
        <f t="shared" si="3"/>
      </c>
      <c r="K31" s="130">
        <f t="shared" si="4"/>
      </c>
      <c r="L31" s="130">
        <f t="shared" si="21"/>
        <v>0</v>
      </c>
      <c r="M31" s="131">
        <f>+MID($AQ$14,27,1)</f>
      </c>
      <c r="N31" s="131">
        <f t="shared" si="5"/>
      </c>
      <c r="O31" s="131">
        <f t="shared" si="6"/>
      </c>
      <c r="P31" s="131">
        <f t="shared" si="22"/>
        <v>0</v>
      </c>
      <c r="Q31" s="130">
        <f>+MID($AQ$18,27,1)</f>
      </c>
      <c r="R31" s="130">
        <f t="shared" si="7"/>
      </c>
      <c r="S31" s="130">
        <f t="shared" si="8"/>
      </c>
      <c r="T31" s="130">
        <f t="shared" si="23"/>
        <v>0</v>
      </c>
      <c r="U31" s="131">
        <f>+MID($AQ$22,27,1)</f>
      </c>
      <c r="V31" s="131">
        <f t="shared" si="9"/>
      </c>
      <c r="W31" s="131">
        <f t="shared" si="10"/>
      </c>
      <c r="X31" s="131">
        <f t="shared" si="24"/>
        <v>0</v>
      </c>
      <c r="Y31" s="142">
        <f>+MID($AQ$26,27,1)</f>
      </c>
      <c r="Z31" s="143">
        <f t="shared" si="11"/>
      </c>
      <c r="AA31" s="130">
        <f t="shared" si="12"/>
      </c>
      <c r="AB31" s="130">
        <f t="shared" si="25"/>
        <v>0</v>
      </c>
      <c r="AC31" s="134">
        <f>+MID($AQ$30,27,1)</f>
      </c>
      <c r="AD31" s="134">
        <f t="shared" si="13"/>
      </c>
      <c r="AE31" s="131">
        <f t="shared" si="14"/>
      </c>
      <c r="AF31" s="131">
        <f t="shared" si="26"/>
        <v>0</v>
      </c>
      <c r="AG31" s="143">
        <f>+MID($AQ$34,27,1)</f>
      </c>
      <c r="AH31" s="133">
        <f t="shared" si="15"/>
      </c>
      <c r="AI31" s="130">
        <f t="shared" si="16"/>
      </c>
      <c r="AJ31" s="130">
        <f t="shared" si="27"/>
        <v>0</v>
      </c>
      <c r="AK31" s="135"/>
      <c r="AL31" s="137" t="s">
        <v>300</v>
      </c>
      <c r="AM31" s="137" t="s">
        <v>301</v>
      </c>
      <c r="AN31" s="137">
        <f t="shared" si="18"/>
        <v>76</v>
      </c>
      <c r="AO31" s="127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</row>
    <row r="32" spans="1:52" ht="13.5" customHeight="1" thickBot="1">
      <c r="A32" s="130">
        <f>+MID($AQ$2,28,1)</f>
      </c>
      <c r="B32" s="130">
        <f t="shared" si="0"/>
      </c>
      <c r="C32" s="130">
        <f t="shared" si="17"/>
      </c>
      <c r="D32" s="130">
        <f t="shared" si="19"/>
        <v>0</v>
      </c>
      <c r="E32" s="131">
        <f>+MID($AQ$6,28,1)</f>
      </c>
      <c r="F32" s="131">
        <f t="shared" si="1"/>
      </c>
      <c r="G32" s="131">
        <f t="shared" si="2"/>
      </c>
      <c r="H32" s="131">
        <f t="shared" si="20"/>
        <v>0</v>
      </c>
      <c r="I32" s="130">
        <f>+MID($AQ$10,28,1)</f>
      </c>
      <c r="J32" s="130">
        <f t="shared" si="3"/>
      </c>
      <c r="K32" s="130">
        <f t="shared" si="4"/>
      </c>
      <c r="L32" s="130">
        <f t="shared" si="21"/>
        <v>0</v>
      </c>
      <c r="M32" s="131">
        <f>+MID($AQ$14,28,1)</f>
      </c>
      <c r="N32" s="131">
        <f t="shared" si="5"/>
      </c>
      <c r="O32" s="131">
        <f t="shared" si="6"/>
      </c>
      <c r="P32" s="131">
        <f t="shared" si="22"/>
        <v>0</v>
      </c>
      <c r="Q32" s="130">
        <f>+MID($AQ$18,28,1)</f>
      </c>
      <c r="R32" s="130">
        <f t="shared" si="7"/>
      </c>
      <c r="S32" s="130">
        <f t="shared" si="8"/>
      </c>
      <c r="T32" s="130">
        <f t="shared" si="23"/>
        <v>0</v>
      </c>
      <c r="U32" s="131">
        <f>+MID($AQ$22,28,1)</f>
      </c>
      <c r="V32" s="131">
        <f t="shared" si="9"/>
      </c>
      <c r="W32" s="131">
        <f t="shared" si="10"/>
      </c>
      <c r="X32" s="131">
        <f t="shared" si="24"/>
        <v>0</v>
      </c>
      <c r="Y32" s="142">
        <f>+MID($AQ$26,28,1)</f>
      </c>
      <c r="Z32" s="143">
        <f t="shared" si="11"/>
      </c>
      <c r="AA32" s="130">
        <f t="shared" si="12"/>
      </c>
      <c r="AB32" s="130">
        <f t="shared" si="25"/>
        <v>0</v>
      </c>
      <c r="AC32" s="134">
        <f>+MID($AQ$30,28,1)</f>
      </c>
      <c r="AD32" s="134">
        <f t="shared" si="13"/>
      </c>
      <c r="AE32" s="131">
        <f t="shared" si="14"/>
      </c>
      <c r="AF32" s="131">
        <f t="shared" si="26"/>
        <v>0</v>
      </c>
      <c r="AG32" s="143">
        <f>+MID($AQ$34,28,1)</f>
      </c>
      <c r="AH32" s="133">
        <f t="shared" si="15"/>
      </c>
      <c r="AI32" s="130">
        <f t="shared" si="16"/>
      </c>
      <c r="AJ32" s="130">
        <f t="shared" si="27"/>
        <v>0</v>
      </c>
      <c r="AK32" s="135"/>
      <c r="AL32" s="137" t="s">
        <v>302</v>
      </c>
      <c r="AM32" s="137" t="s">
        <v>303</v>
      </c>
      <c r="AN32" s="137">
        <f t="shared" si="18"/>
        <v>77</v>
      </c>
      <c r="AO32" s="127"/>
      <c r="AP32" s="144" t="s">
        <v>236</v>
      </c>
      <c r="AQ32" s="281">
        <f>+AD5&amp;AD6&amp;AD7&amp;AD8&amp;AD9&amp;AD10&amp;AD11&amp;AD12&amp;AD13&amp;AD14&amp;AD15&amp;AD16&amp;AD17&amp;AD18&amp;AD19&amp;AD20&amp;AD21&amp;AD22&amp;AD23&amp;AD24&amp;AD25&amp;AD26&amp;AD27&amp;AD28&amp;AD29&amp;AD30&amp;AD31&amp;AD32&amp;AD33&amp;AD34&amp;AD35&amp;AD36</f>
      </c>
      <c r="AR32" s="279"/>
      <c r="AS32" s="279"/>
      <c r="AT32" s="279"/>
      <c r="AU32" s="279"/>
      <c r="AV32" s="279"/>
      <c r="AW32" s="279"/>
      <c r="AX32" s="279"/>
      <c r="AY32" s="279"/>
      <c r="AZ32" s="280"/>
    </row>
    <row r="33" spans="1:52" ht="13.5" customHeight="1" thickBot="1">
      <c r="A33" s="130">
        <f>+MID($AQ$2,29,1)</f>
      </c>
      <c r="B33" s="130">
        <f t="shared" si="0"/>
      </c>
      <c r="C33" s="130">
        <f t="shared" si="17"/>
      </c>
      <c r="D33" s="130">
        <f t="shared" si="19"/>
        <v>0</v>
      </c>
      <c r="E33" s="131">
        <f>+MID($AQ$6,29,1)</f>
      </c>
      <c r="F33" s="131">
        <f t="shared" si="1"/>
      </c>
      <c r="G33" s="131">
        <f t="shared" si="2"/>
      </c>
      <c r="H33" s="131">
        <f t="shared" si="20"/>
        <v>0</v>
      </c>
      <c r="I33" s="130">
        <f>+MID($AQ$10,29,1)</f>
      </c>
      <c r="J33" s="130">
        <f t="shared" si="3"/>
      </c>
      <c r="K33" s="130">
        <f t="shared" si="4"/>
      </c>
      <c r="L33" s="130">
        <f t="shared" si="21"/>
        <v>0</v>
      </c>
      <c r="M33" s="131">
        <f>+MID($AQ$14,29,1)</f>
      </c>
      <c r="N33" s="131">
        <f t="shared" si="5"/>
      </c>
      <c r="O33" s="131">
        <f t="shared" si="6"/>
      </c>
      <c r="P33" s="131">
        <f t="shared" si="22"/>
        <v>0</v>
      </c>
      <c r="Q33" s="130">
        <f>+MID($AQ$18,29,1)</f>
      </c>
      <c r="R33" s="130">
        <f t="shared" si="7"/>
      </c>
      <c r="S33" s="130">
        <f t="shared" si="8"/>
      </c>
      <c r="T33" s="130">
        <f t="shared" si="23"/>
        <v>0</v>
      </c>
      <c r="U33" s="131">
        <f>+MID($AQ$22,29,1)</f>
      </c>
      <c r="V33" s="131">
        <f t="shared" si="9"/>
      </c>
      <c r="W33" s="131">
        <f t="shared" si="10"/>
      </c>
      <c r="X33" s="131">
        <f t="shared" si="24"/>
        <v>0</v>
      </c>
      <c r="Y33" s="132">
        <f>+MID($AQ$26,29,1)</f>
      </c>
      <c r="Z33" s="133">
        <f t="shared" si="11"/>
      </c>
      <c r="AA33" s="130">
        <f t="shared" si="12"/>
      </c>
      <c r="AB33" s="130">
        <f t="shared" si="25"/>
        <v>0</v>
      </c>
      <c r="AC33" s="134">
        <f>+MID($AQ$30,29,1)</f>
      </c>
      <c r="AD33" s="134">
        <f t="shared" si="13"/>
      </c>
      <c r="AE33" s="131">
        <f t="shared" si="14"/>
      </c>
      <c r="AF33" s="131">
        <f t="shared" si="26"/>
        <v>0</v>
      </c>
      <c r="AG33" s="133">
        <f>+MID($AQ$34,29,1)</f>
      </c>
      <c r="AH33" s="133">
        <f t="shared" si="15"/>
      </c>
      <c r="AI33" s="130">
        <f t="shared" si="16"/>
      </c>
      <c r="AJ33" s="130">
        <f t="shared" si="27"/>
        <v>0</v>
      </c>
      <c r="AK33" s="135"/>
      <c r="AL33" s="137" t="s">
        <v>304</v>
      </c>
      <c r="AM33" s="137" t="s">
        <v>305</v>
      </c>
      <c r="AN33" s="137">
        <f t="shared" si="18"/>
        <v>78</v>
      </c>
      <c r="AO33" s="127"/>
      <c r="AP33" s="144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</row>
    <row r="34" spans="1:52" ht="13.5" customHeight="1" thickBot="1">
      <c r="A34" s="130">
        <f>+MID($AQ$2,30,1)</f>
      </c>
      <c r="B34" s="130">
        <f t="shared" si="0"/>
      </c>
      <c r="C34" s="130">
        <f t="shared" si="17"/>
      </c>
      <c r="D34" s="130">
        <f t="shared" si="19"/>
        <v>0</v>
      </c>
      <c r="E34" s="131">
        <f>+MID($AQ$6,30,1)</f>
      </c>
      <c r="F34" s="131">
        <f t="shared" si="1"/>
      </c>
      <c r="G34" s="131">
        <f t="shared" si="2"/>
      </c>
      <c r="H34" s="131">
        <f t="shared" si="20"/>
        <v>0</v>
      </c>
      <c r="I34" s="130">
        <f>+MID($AQ$10,30,1)</f>
      </c>
      <c r="J34" s="130">
        <f t="shared" si="3"/>
      </c>
      <c r="K34" s="130">
        <f t="shared" si="4"/>
      </c>
      <c r="L34" s="130">
        <f t="shared" si="21"/>
        <v>0</v>
      </c>
      <c r="M34" s="131">
        <f>+MID($AQ$14,30,1)</f>
      </c>
      <c r="N34" s="131">
        <f t="shared" si="5"/>
      </c>
      <c r="O34" s="131">
        <f t="shared" si="6"/>
      </c>
      <c r="P34" s="131">
        <f t="shared" si="22"/>
        <v>0</v>
      </c>
      <c r="Q34" s="130">
        <f>+MID($AQ$18,30,1)</f>
      </c>
      <c r="R34" s="130">
        <f t="shared" si="7"/>
      </c>
      <c r="S34" s="130">
        <f t="shared" si="8"/>
      </c>
      <c r="T34" s="130">
        <f t="shared" si="23"/>
        <v>0</v>
      </c>
      <c r="U34" s="131">
        <f>+MID($AQ$22,30,1)</f>
      </c>
      <c r="V34" s="131">
        <f t="shared" si="9"/>
      </c>
      <c r="W34" s="131">
        <f t="shared" si="10"/>
      </c>
      <c r="X34" s="131">
        <f t="shared" si="24"/>
        <v>0</v>
      </c>
      <c r="Y34" s="132">
        <f>+MID($AQ$26,30,1)</f>
      </c>
      <c r="Z34" s="133">
        <f t="shared" si="11"/>
      </c>
      <c r="AA34" s="130">
        <f t="shared" si="12"/>
      </c>
      <c r="AB34" s="130">
        <f t="shared" si="25"/>
        <v>0</v>
      </c>
      <c r="AC34" s="134">
        <f>+MID($AQ$30,30,1)</f>
      </c>
      <c r="AD34" s="134">
        <f t="shared" si="13"/>
      </c>
      <c r="AE34" s="131">
        <f t="shared" si="14"/>
      </c>
      <c r="AF34" s="131">
        <f t="shared" si="26"/>
        <v>0</v>
      </c>
      <c r="AG34" s="133">
        <f>+MID($AQ$34,30,1)</f>
      </c>
      <c r="AH34" s="133">
        <f t="shared" si="15"/>
      </c>
      <c r="AI34" s="130">
        <f t="shared" si="16"/>
      </c>
      <c r="AJ34" s="130">
        <f t="shared" si="27"/>
        <v>0</v>
      </c>
      <c r="AK34" s="135"/>
      <c r="AL34" s="137" t="s">
        <v>306</v>
      </c>
      <c r="AM34" s="137" t="s">
        <v>307</v>
      </c>
      <c r="AN34" s="137">
        <f t="shared" si="18"/>
        <v>79</v>
      </c>
      <c r="AO34" s="127"/>
      <c r="AP34" s="144" t="s">
        <v>239</v>
      </c>
      <c r="AQ34" s="278"/>
      <c r="AR34" s="279"/>
      <c r="AS34" s="279"/>
      <c r="AT34" s="279"/>
      <c r="AU34" s="279"/>
      <c r="AV34" s="279"/>
      <c r="AW34" s="279"/>
      <c r="AX34" s="279"/>
      <c r="AY34" s="279"/>
      <c r="AZ34" s="280"/>
    </row>
    <row r="35" spans="1:52" ht="13.5" customHeight="1" thickBot="1">
      <c r="A35" s="130">
        <f>+MID($AQ$2,31,1)</f>
      </c>
      <c r="B35" s="130">
        <f t="shared" si="0"/>
      </c>
      <c r="C35" s="130">
        <f t="shared" si="17"/>
      </c>
      <c r="D35" s="130">
        <f t="shared" si="19"/>
        <v>0</v>
      </c>
      <c r="E35" s="131">
        <f>+MID($AQ$6,31,1)</f>
      </c>
      <c r="F35" s="131">
        <f t="shared" si="1"/>
      </c>
      <c r="G35" s="131">
        <f t="shared" si="2"/>
      </c>
      <c r="H35" s="131">
        <f t="shared" si="20"/>
        <v>0</v>
      </c>
      <c r="I35" s="130">
        <f>+MID($AQ$10,31,1)</f>
      </c>
      <c r="J35" s="130">
        <f t="shared" si="3"/>
      </c>
      <c r="K35" s="130">
        <f t="shared" si="4"/>
      </c>
      <c r="L35" s="130">
        <f t="shared" si="21"/>
        <v>0</v>
      </c>
      <c r="M35" s="131">
        <f>+MID($AQ$14,31,1)</f>
      </c>
      <c r="N35" s="131">
        <f t="shared" si="5"/>
      </c>
      <c r="O35" s="131">
        <f t="shared" si="6"/>
      </c>
      <c r="P35" s="131">
        <f t="shared" si="22"/>
        <v>0</v>
      </c>
      <c r="Q35" s="130">
        <f>+MID($AQ$18,31,1)</f>
      </c>
      <c r="R35" s="130">
        <f t="shared" si="7"/>
      </c>
      <c r="S35" s="130">
        <f t="shared" si="8"/>
      </c>
      <c r="T35" s="130">
        <f t="shared" si="23"/>
        <v>0</v>
      </c>
      <c r="U35" s="131">
        <f>+MID($AQ$22,31,1)</f>
      </c>
      <c r="V35" s="131">
        <f t="shared" si="9"/>
      </c>
      <c r="W35" s="131">
        <f t="shared" si="10"/>
      </c>
      <c r="X35" s="131">
        <f t="shared" si="24"/>
        <v>0</v>
      </c>
      <c r="Y35" s="132">
        <f>+MID($AQ$26,31,1)</f>
      </c>
      <c r="Z35" s="133">
        <f t="shared" si="11"/>
      </c>
      <c r="AA35" s="130">
        <f t="shared" si="12"/>
      </c>
      <c r="AB35" s="130">
        <f t="shared" si="25"/>
        <v>0</v>
      </c>
      <c r="AC35" s="134">
        <f>+MID($AQ$30,31,1)</f>
      </c>
      <c r="AD35" s="134">
        <f t="shared" si="13"/>
      </c>
      <c r="AE35" s="131">
        <f t="shared" si="14"/>
      </c>
      <c r="AF35" s="131">
        <f t="shared" si="26"/>
        <v>0</v>
      </c>
      <c r="AG35" s="133">
        <f>+MID($AQ$34,31,1)</f>
      </c>
      <c r="AH35" s="133">
        <f t="shared" si="15"/>
      </c>
      <c r="AI35" s="130">
        <f t="shared" si="16"/>
      </c>
      <c r="AJ35" s="130">
        <f t="shared" si="27"/>
        <v>0</v>
      </c>
      <c r="AK35" s="135"/>
      <c r="AL35" s="137" t="s">
        <v>308</v>
      </c>
      <c r="AM35" s="137" t="s">
        <v>309</v>
      </c>
      <c r="AN35" s="137">
        <f t="shared" si="18"/>
        <v>80</v>
      </c>
      <c r="AO35" s="127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</row>
    <row r="36" spans="1:52" ht="13.5" customHeight="1" thickBot="1">
      <c r="A36" s="130">
        <f>+MID($AQ$2,32,1)</f>
      </c>
      <c r="B36" s="130">
        <f t="shared" si="0"/>
      </c>
      <c r="C36" s="130">
        <f t="shared" si="17"/>
      </c>
      <c r="D36" s="146">
        <f t="shared" si="19"/>
        <v>0</v>
      </c>
      <c r="E36" s="131">
        <f>+MID($AQ$6,32,1)</f>
      </c>
      <c r="F36" s="131">
        <f t="shared" si="1"/>
      </c>
      <c r="G36" s="131">
        <f t="shared" si="2"/>
      </c>
      <c r="H36" s="147">
        <f t="shared" si="20"/>
        <v>0</v>
      </c>
      <c r="I36" s="130">
        <f>+MID($AQ$10,32,1)</f>
      </c>
      <c r="J36" s="130">
        <f t="shared" si="3"/>
      </c>
      <c r="K36" s="130">
        <f t="shared" si="4"/>
      </c>
      <c r="L36" s="146">
        <f t="shared" si="21"/>
        <v>0</v>
      </c>
      <c r="M36" s="131">
        <f>+MID($AQ$14,32,1)</f>
      </c>
      <c r="N36" s="131">
        <f t="shared" si="5"/>
      </c>
      <c r="O36" s="131">
        <f t="shared" si="6"/>
      </c>
      <c r="P36" s="147">
        <f t="shared" si="22"/>
        <v>0</v>
      </c>
      <c r="Q36" s="130">
        <f>+MID($AQ$18,32,1)</f>
      </c>
      <c r="R36" s="130">
        <f t="shared" si="7"/>
      </c>
      <c r="S36" s="130">
        <f t="shared" si="8"/>
      </c>
      <c r="T36" s="146">
        <f t="shared" si="23"/>
        <v>0</v>
      </c>
      <c r="U36" s="131">
        <f>+MID($AQ$22,32,1)</f>
      </c>
      <c r="V36" s="131">
        <f t="shared" si="9"/>
      </c>
      <c r="W36" s="131">
        <f t="shared" si="10"/>
      </c>
      <c r="X36" s="147">
        <f t="shared" si="24"/>
        <v>0</v>
      </c>
      <c r="Y36" s="132">
        <f>+MID($AQ$26,32,1)</f>
      </c>
      <c r="Z36" s="133">
        <f t="shared" si="11"/>
      </c>
      <c r="AA36" s="130">
        <f t="shared" si="12"/>
      </c>
      <c r="AB36" s="146">
        <f t="shared" si="25"/>
        <v>0</v>
      </c>
      <c r="AC36" s="134">
        <f>+MID($AQ$30,32,1)</f>
      </c>
      <c r="AD36" s="134">
        <f t="shared" si="13"/>
      </c>
      <c r="AE36" s="131">
        <f t="shared" si="14"/>
      </c>
      <c r="AF36" s="147">
        <f t="shared" si="26"/>
        <v>0</v>
      </c>
      <c r="AG36" s="133">
        <f>+MID($AQ$34,32,1)</f>
      </c>
      <c r="AH36" s="133">
        <f t="shared" si="15"/>
      </c>
      <c r="AI36" s="130">
        <f t="shared" si="16"/>
      </c>
      <c r="AJ36" s="146">
        <f t="shared" si="27"/>
        <v>0</v>
      </c>
      <c r="AK36" s="135"/>
      <c r="AL36" s="137" t="s">
        <v>310</v>
      </c>
      <c r="AM36" s="137" t="s">
        <v>311</v>
      </c>
      <c r="AN36" s="137">
        <f t="shared" si="18"/>
        <v>81</v>
      </c>
      <c r="AO36" s="127"/>
      <c r="AP36" s="144" t="s">
        <v>240</v>
      </c>
      <c r="AQ36" s="281">
        <f>+AH5&amp;AH6&amp;AH7&amp;AH8&amp;AH9&amp;AH10&amp;AH11&amp;AH12&amp;AH13&amp;AH14&amp;AH15&amp;AH16&amp;AH17&amp;AH18&amp;AH19&amp;AH20&amp;AH21&amp;AH22&amp;AH23&amp;AH24&amp;AH25&amp;AH26&amp;AH27&amp;AH28&amp;AH29&amp;AH30&amp;AH31&amp;AH32&amp;AH33&amp;AH34&amp;AH35&amp;AH36</f>
      </c>
      <c r="AR36" s="279"/>
      <c r="AS36" s="279"/>
      <c r="AT36" s="279"/>
      <c r="AU36" s="279"/>
      <c r="AV36" s="279"/>
      <c r="AW36" s="279"/>
      <c r="AX36" s="279"/>
      <c r="AY36" s="279"/>
      <c r="AZ36" s="280"/>
    </row>
    <row r="37" spans="1:42" ht="13.5" customHeight="1">
      <c r="A37" s="127"/>
      <c r="B37" s="127"/>
      <c r="C37" s="127"/>
      <c r="D37" s="137">
        <f>SUM(D5:D36)</f>
        <v>0</v>
      </c>
      <c r="E37" s="127"/>
      <c r="F37" s="127"/>
      <c r="G37" s="127"/>
      <c r="H37" s="137">
        <f>SUM(H5:H36)</f>
        <v>0</v>
      </c>
      <c r="I37" s="127"/>
      <c r="J37" s="127"/>
      <c r="K37" s="127"/>
      <c r="L37" s="137">
        <f>SUM(L5:L36)</f>
        <v>0</v>
      </c>
      <c r="M37" s="127"/>
      <c r="N37" s="127"/>
      <c r="O37" s="127"/>
      <c r="P37" s="137">
        <f>SUM(P5:P36)</f>
        <v>0</v>
      </c>
      <c r="Q37" s="127"/>
      <c r="R37" s="127"/>
      <c r="S37" s="127"/>
      <c r="T37" s="137">
        <f>SUM(T5:T36)</f>
        <v>0</v>
      </c>
      <c r="U37" s="127"/>
      <c r="V37" s="127"/>
      <c r="W37" s="127"/>
      <c r="X37" s="137">
        <f>SUM(X5:X36)</f>
        <v>0</v>
      </c>
      <c r="Y37" s="148"/>
      <c r="Z37" s="148"/>
      <c r="AA37" s="148"/>
      <c r="AB37" s="133">
        <f>SUM(AB5:AB36)</f>
        <v>0</v>
      </c>
      <c r="AC37" s="148"/>
      <c r="AD37" s="148"/>
      <c r="AE37" s="148"/>
      <c r="AF37" s="133">
        <f>SUM(AF5:AF36)</f>
        <v>0</v>
      </c>
      <c r="AG37" s="148"/>
      <c r="AH37" s="148"/>
      <c r="AI37" s="148"/>
      <c r="AJ37" s="133">
        <f>SUM(AJ5:AJ36)</f>
        <v>0</v>
      </c>
      <c r="AK37" s="127"/>
      <c r="AL37" s="137" t="s">
        <v>312</v>
      </c>
      <c r="AM37" s="137" t="s">
        <v>313</v>
      </c>
      <c r="AN37" s="137">
        <f t="shared" si="18"/>
        <v>82</v>
      </c>
      <c r="AO37" s="127"/>
      <c r="AP37" s="127"/>
    </row>
    <row r="38" spans="1:42" ht="13.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27"/>
      <c r="AL38" s="137" t="s">
        <v>314</v>
      </c>
      <c r="AM38" s="137" t="s">
        <v>315</v>
      </c>
      <c r="AN38" s="137">
        <f t="shared" si="18"/>
        <v>83</v>
      </c>
      <c r="AO38" s="127"/>
      <c r="AP38" s="127"/>
    </row>
    <row r="39" spans="1:42" ht="13.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27"/>
      <c r="AL39" s="137" t="s">
        <v>316</v>
      </c>
      <c r="AM39" s="137" t="s">
        <v>317</v>
      </c>
      <c r="AN39" s="137">
        <f t="shared" si="18"/>
        <v>84</v>
      </c>
      <c r="AO39" s="127"/>
      <c r="AP39" s="127"/>
    </row>
    <row r="40" spans="1:42" ht="13.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27"/>
      <c r="AL40" s="137" t="s">
        <v>318</v>
      </c>
      <c r="AM40" s="137" t="s">
        <v>319</v>
      </c>
      <c r="AN40" s="137">
        <f t="shared" si="18"/>
        <v>85</v>
      </c>
      <c r="AO40" s="127"/>
      <c r="AP40" s="127"/>
    </row>
    <row r="41" spans="1:42" ht="13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48"/>
      <c r="Z41" s="135"/>
      <c r="AA41" s="135"/>
      <c r="AB41" s="135"/>
      <c r="AC41" s="135"/>
      <c r="AD41" s="135"/>
      <c r="AE41" s="135"/>
      <c r="AF41" s="135"/>
      <c r="AG41" s="148"/>
      <c r="AH41" s="148"/>
      <c r="AI41" s="148"/>
      <c r="AJ41" s="148"/>
      <c r="AK41" s="127"/>
      <c r="AL41" s="137" t="s">
        <v>320</v>
      </c>
      <c r="AM41" s="137" t="s">
        <v>321</v>
      </c>
      <c r="AN41" s="137">
        <f t="shared" si="18"/>
        <v>86</v>
      </c>
      <c r="AO41" s="127"/>
      <c r="AP41" s="127"/>
    </row>
    <row r="42" spans="1:42" ht="13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48"/>
      <c r="Z42" s="135"/>
      <c r="AA42" s="135"/>
      <c r="AB42" s="135"/>
      <c r="AC42" s="135"/>
      <c r="AD42" s="135"/>
      <c r="AE42" s="135"/>
      <c r="AF42" s="135"/>
      <c r="AG42" s="148"/>
      <c r="AH42" s="148"/>
      <c r="AI42" s="148"/>
      <c r="AJ42" s="148"/>
      <c r="AK42" s="127"/>
      <c r="AL42" s="137" t="s">
        <v>322</v>
      </c>
      <c r="AM42" s="137" t="s">
        <v>323</v>
      </c>
      <c r="AN42" s="137">
        <f t="shared" si="18"/>
        <v>87</v>
      </c>
      <c r="AO42" s="127"/>
      <c r="AP42" s="127"/>
    </row>
    <row r="43" spans="1:42" ht="13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48"/>
      <c r="Z43" s="135"/>
      <c r="AA43" s="135"/>
      <c r="AB43" s="135"/>
      <c r="AC43" s="135"/>
      <c r="AD43" s="135"/>
      <c r="AE43" s="135"/>
      <c r="AF43" s="135"/>
      <c r="AG43" s="148"/>
      <c r="AH43" s="148"/>
      <c r="AI43" s="148"/>
      <c r="AJ43" s="148"/>
      <c r="AK43" s="127"/>
      <c r="AL43" s="137" t="s">
        <v>324</v>
      </c>
      <c r="AM43" s="137" t="s">
        <v>325</v>
      </c>
      <c r="AN43" s="137">
        <f t="shared" si="18"/>
        <v>88</v>
      </c>
      <c r="AO43" s="127"/>
      <c r="AP43" s="127"/>
    </row>
    <row r="44" spans="1:42" ht="13.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48"/>
      <c r="Z44" s="149"/>
      <c r="AA44" s="149"/>
      <c r="AB44" s="149"/>
      <c r="AC44" s="135"/>
      <c r="AD44" s="135"/>
      <c r="AE44" s="135"/>
      <c r="AF44" s="135"/>
      <c r="AG44" s="148"/>
      <c r="AH44" s="148"/>
      <c r="AI44" s="148"/>
      <c r="AJ44" s="148"/>
      <c r="AK44" s="127"/>
      <c r="AL44" s="137" t="s">
        <v>326</v>
      </c>
      <c r="AM44" s="137" t="s">
        <v>327</v>
      </c>
      <c r="AN44" s="137">
        <f t="shared" si="18"/>
        <v>89</v>
      </c>
      <c r="AO44" s="127"/>
      <c r="AP44" s="127"/>
    </row>
    <row r="45" spans="1:42" ht="13.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48"/>
      <c r="Z45" s="149"/>
      <c r="AA45" s="149"/>
      <c r="AB45" s="149"/>
      <c r="AC45" s="135"/>
      <c r="AD45" s="135"/>
      <c r="AE45" s="135"/>
      <c r="AF45" s="135"/>
      <c r="AG45" s="148"/>
      <c r="AH45" s="148"/>
      <c r="AI45" s="148"/>
      <c r="AJ45" s="148"/>
      <c r="AK45" s="127"/>
      <c r="AL45" s="137" t="s">
        <v>328</v>
      </c>
      <c r="AM45" s="137" t="s">
        <v>329</v>
      </c>
      <c r="AN45" s="137">
        <f t="shared" si="18"/>
        <v>90</v>
      </c>
      <c r="AO45" s="127"/>
      <c r="AP45" s="127"/>
    </row>
    <row r="46" spans="1:42" ht="13.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48"/>
      <c r="Z46" s="149"/>
      <c r="AA46" s="149"/>
      <c r="AB46" s="149"/>
      <c r="AC46" s="135"/>
      <c r="AD46" s="135"/>
      <c r="AE46" s="135"/>
      <c r="AF46" s="135"/>
      <c r="AG46" s="148"/>
      <c r="AH46" s="148"/>
      <c r="AI46" s="148"/>
      <c r="AJ46" s="148"/>
      <c r="AK46" s="127"/>
      <c r="AL46" s="139" t="s">
        <v>330</v>
      </c>
      <c r="AM46" s="137" t="s">
        <v>331</v>
      </c>
      <c r="AN46" s="137">
        <f t="shared" si="18"/>
        <v>95</v>
      </c>
      <c r="AO46" s="127"/>
      <c r="AP46" s="127"/>
    </row>
    <row r="47" spans="1:42" ht="13.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48"/>
      <c r="Z47" s="149"/>
      <c r="AA47" s="149"/>
      <c r="AB47" s="149"/>
      <c r="AC47" s="135"/>
      <c r="AD47" s="135"/>
      <c r="AE47" s="135"/>
      <c r="AF47" s="135"/>
      <c r="AG47" s="148"/>
      <c r="AH47" s="148"/>
      <c r="AI47" s="148"/>
      <c r="AJ47" s="148"/>
      <c r="AK47" s="127"/>
      <c r="AL47" s="137" t="s">
        <v>332</v>
      </c>
      <c r="AM47" s="137" t="s">
        <v>279</v>
      </c>
      <c r="AN47" s="137">
        <f t="shared" si="18"/>
        <v>97</v>
      </c>
      <c r="AO47" s="127"/>
      <c r="AP47" s="127"/>
    </row>
    <row r="48" spans="1:42" ht="13.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48"/>
      <c r="Z48" s="149"/>
      <c r="AA48" s="149"/>
      <c r="AB48" s="149"/>
      <c r="AC48" s="135"/>
      <c r="AD48" s="135"/>
      <c r="AE48" s="135"/>
      <c r="AF48" s="135"/>
      <c r="AG48" s="148"/>
      <c r="AH48" s="148"/>
      <c r="AI48" s="148"/>
      <c r="AJ48" s="148"/>
      <c r="AK48" s="127"/>
      <c r="AL48" s="137" t="s">
        <v>333</v>
      </c>
      <c r="AM48" s="137" t="s">
        <v>281</v>
      </c>
      <c r="AN48" s="137">
        <f t="shared" si="18"/>
        <v>98</v>
      </c>
      <c r="AO48" s="127"/>
      <c r="AP48" s="127"/>
    </row>
    <row r="49" spans="1:42" ht="13.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48"/>
      <c r="Z49" s="149"/>
      <c r="AA49" s="149"/>
      <c r="AB49" s="149"/>
      <c r="AC49" s="135"/>
      <c r="AD49" s="135"/>
      <c r="AE49" s="135"/>
      <c r="AF49" s="135"/>
      <c r="AG49" s="148"/>
      <c r="AH49" s="148"/>
      <c r="AI49" s="148"/>
      <c r="AJ49" s="148"/>
      <c r="AK49" s="127"/>
      <c r="AL49" s="137" t="s">
        <v>334</v>
      </c>
      <c r="AM49" s="137" t="s">
        <v>283</v>
      </c>
      <c r="AN49" s="137">
        <f t="shared" si="18"/>
        <v>99</v>
      </c>
      <c r="AO49" s="127"/>
      <c r="AP49" s="127"/>
    </row>
    <row r="50" spans="1:42" ht="13.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48"/>
      <c r="Z50" s="149"/>
      <c r="AA50" s="149"/>
      <c r="AB50" s="149"/>
      <c r="AC50" s="135"/>
      <c r="AD50" s="135"/>
      <c r="AE50" s="135"/>
      <c r="AF50" s="135"/>
      <c r="AG50" s="148"/>
      <c r="AH50" s="148"/>
      <c r="AI50" s="148"/>
      <c r="AJ50" s="148"/>
      <c r="AK50" s="127"/>
      <c r="AL50" s="137" t="s">
        <v>335</v>
      </c>
      <c r="AM50" s="137" t="s">
        <v>285</v>
      </c>
      <c r="AN50" s="137">
        <f t="shared" si="18"/>
        <v>100</v>
      </c>
      <c r="AO50" s="127"/>
      <c r="AP50" s="127"/>
    </row>
    <row r="51" spans="1:42" ht="13.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48"/>
      <c r="Z51" s="149"/>
      <c r="AA51" s="149"/>
      <c r="AB51" s="149"/>
      <c r="AC51" s="135"/>
      <c r="AD51" s="135"/>
      <c r="AE51" s="135"/>
      <c r="AF51" s="135"/>
      <c r="AG51" s="148"/>
      <c r="AH51" s="148"/>
      <c r="AI51" s="148"/>
      <c r="AJ51" s="148"/>
      <c r="AK51" s="127"/>
      <c r="AL51" s="137" t="s">
        <v>336</v>
      </c>
      <c r="AM51" s="137" t="s">
        <v>287</v>
      </c>
      <c r="AN51" s="137">
        <f t="shared" si="18"/>
        <v>101</v>
      </c>
      <c r="AO51" s="127"/>
      <c r="AP51" s="127"/>
    </row>
    <row r="52" spans="1:42" ht="13.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48"/>
      <c r="Z52" s="149"/>
      <c r="AA52" s="149"/>
      <c r="AB52" s="149"/>
      <c r="AC52" s="135"/>
      <c r="AD52" s="135"/>
      <c r="AE52" s="135"/>
      <c r="AF52" s="135"/>
      <c r="AG52" s="148"/>
      <c r="AH52" s="148"/>
      <c r="AI52" s="148"/>
      <c r="AJ52" s="148"/>
      <c r="AK52" s="127"/>
      <c r="AL52" s="137" t="s">
        <v>337</v>
      </c>
      <c r="AM52" s="137" t="s">
        <v>289</v>
      </c>
      <c r="AN52" s="137">
        <f t="shared" si="18"/>
        <v>102</v>
      </c>
      <c r="AO52" s="127"/>
      <c r="AP52" s="127"/>
    </row>
    <row r="53" spans="1:42" ht="13.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48"/>
      <c r="Z53" s="149"/>
      <c r="AA53" s="149"/>
      <c r="AB53" s="149"/>
      <c r="AC53" s="135"/>
      <c r="AD53" s="135"/>
      <c r="AE53" s="135"/>
      <c r="AF53" s="135"/>
      <c r="AG53" s="148"/>
      <c r="AH53" s="148"/>
      <c r="AI53" s="148"/>
      <c r="AJ53" s="148"/>
      <c r="AK53" s="127"/>
      <c r="AL53" s="137" t="s">
        <v>338</v>
      </c>
      <c r="AM53" s="137" t="s">
        <v>291</v>
      </c>
      <c r="AN53" s="137">
        <f t="shared" si="18"/>
        <v>103</v>
      </c>
      <c r="AO53" s="127"/>
      <c r="AP53" s="127"/>
    </row>
    <row r="54" spans="1:42" ht="13.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48"/>
      <c r="Z54" s="149"/>
      <c r="AA54" s="149"/>
      <c r="AB54" s="149"/>
      <c r="AC54" s="135"/>
      <c r="AD54" s="135"/>
      <c r="AE54" s="135"/>
      <c r="AF54" s="135"/>
      <c r="AG54" s="148"/>
      <c r="AH54" s="148"/>
      <c r="AI54" s="148"/>
      <c r="AJ54" s="148"/>
      <c r="AK54" s="127"/>
      <c r="AL54" s="137" t="s">
        <v>339</v>
      </c>
      <c r="AM54" s="137" t="s">
        <v>293</v>
      </c>
      <c r="AN54" s="137">
        <f t="shared" si="18"/>
        <v>104</v>
      </c>
      <c r="AO54" s="127"/>
      <c r="AP54" s="127"/>
    </row>
    <row r="55" spans="1:42" ht="13.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48"/>
      <c r="Z55" s="135"/>
      <c r="AA55" s="135"/>
      <c r="AB55" s="135"/>
      <c r="AC55" s="135"/>
      <c r="AD55" s="135"/>
      <c r="AE55" s="135"/>
      <c r="AF55" s="135"/>
      <c r="AG55" s="148"/>
      <c r="AH55" s="148"/>
      <c r="AI55" s="148"/>
      <c r="AJ55" s="148"/>
      <c r="AK55" s="127"/>
      <c r="AL55" s="137" t="s">
        <v>340</v>
      </c>
      <c r="AM55" s="137" t="s">
        <v>295</v>
      </c>
      <c r="AN55" s="137">
        <f t="shared" si="18"/>
        <v>105</v>
      </c>
      <c r="AO55" s="127"/>
      <c r="AP55" s="127"/>
    </row>
    <row r="56" spans="1:42" ht="13.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48"/>
      <c r="Z56" s="135"/>
      <c r="AA56" s="135"/>
      <c r="AB56" s="135"/>
      <c r="AC56" s="135"/>
      <c r="AD56" s="135"/>
      <c r="AE56" s="135"/>
      <c r="AF56" s="135"/>
      <c r="AG56" s="148"/>
      <c r="AH56" s="148"/>
      <c r="AI56" s="148"/>
      <c r="AJ56" s="148"/>
      <c r="AK56" s="127"/>
      <c r="AL56" s="137" t="s">
        <v>341</v>
      </c>
      <c r="AM56" s="137" t="s">
        <v>297</v>
      </c>
      <c r="AN56" s="137">
        <f t="shared" si="18"/>
        <v>106</v>
      </c>
      <c r="AO56" s="127"/>
      <c r="AP56" s="127"/>
    </row>
    <row r="57" spans="1:42" ht="13.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48"/>
      <c r="Z57" s="135"/>
      <c r="AA57" s="135"/>
      <c r="AB57" s="135"/>
      <c r="AC57" s="135"/>
      <c r="AD57" s="135"/>
      <c r="AE57" s="135"/>
      <c r="AF57" s="135"/>
      <c r="AG57" s="148"/>
      <c r="AH57" s="148"/>
      <c r="AI57" s="148"/>
      <c r="AJ57" s="148"/>
      <c r="AK57" s="127"/>
      <c r="AL57" s="137" t="s">
        <v>342</v>
      </c>
      <c r="AM57" s="137" t="s">
        <v>299</v>
      </c>
      <c r="AN57" s="137">
        <f t="shared" si="18"/>
        <v>107</v>
      </c>
      <c r="AO57" s="127"/>
      <c r="AP57" s="127"/>
    </row>
    <row r="58" spans="1:42" ht="13.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48"/>
      <c r="Z58" s="135"/>
      <c r="AA58" s="135"/>
      <c r="AB58" s="135"/>
      <c r="AC58" s="135"/>
      <c r="AD58" s="135"/>
      <c r="AE58" s="135"/>
      <c r="AF58" s="135"/>
      <c r="AG58" s="148"/>
      <c r="AH58" s="148"/>
      <c r="AI58" s="148"/>
      <c r="AJ58" s="148"/>
      <c r="AK58" s="127"/>
      <c r="AL58" s="137" t="s">
        <v>343</v>
      </c>
      <c r="AM58" s="137" t="s">
        <v>301</v>
      </c>
      <c r="AN58" s="137">
        <f t="shared" si="18"/>
        <v>108</v>
      </c>
      <c r="AO58" s="127"/>
      <c r="AP58" s="127"/>
    </row>
    <row r="59" spans="1:42" ht="13.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48"/>
      <c r="Z59" s="135"/>
      <c r="AA59" s="135"/>
      <c r="AB59" s="135"/>
      <c r="AC59" s="135"/>
      <c r="AD59" s="135"/>
      <c r="AE59" s="135"/>
      <c r="AF59" s="135"/>
      <c r="AG59" s="148"/>
      <c r="AH59" s="148"/>
      <c r="AI59" s="148"/>
      <c r="AJ59" s="148"/>
      <c r="AK59" s="127"/>
      <c r="AL59" s="137" t="s">
        <v>344</v>
      </c>
      <c r="AM59" s="137" t="s">
        <v>303</v>
      </c>
      <c r="AN59" s="137">
        <f t="shared" si="18"/>
        <v>109</v>
      </c>
      <c r="AO59" s="127"/>
      <c r="AP59" s="127"/>
    </row>
    <row r="60" spans="1:42" ht="13.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48"/>
      <c r="Z60" s="135"/>
      <c r="AA60" s="135"/>
      <c r="AB60" s="135"/>
      <c r="AC60" s="135"/>
      <c r="AD60" s="135"/>
      <c r="AE60" s="135"/>
      <c r="AF60" s="135"/>
      <c r="AG60" s="148"/>
      <c r="AH60" s="148"/>
      <c r="AI60" s="148"/>
      <c r="AJ60" s="148"/>
      <c r="AK60" s="127"/>
      <c r="AL60" s="137" t="s">
        <v>345</v>
      </c>
      <c r="AM60" s="137" t="s">
        <v>305</v>
      </c>
      <c r="AN60" s="137">
        <f t="shared" si="18"/>
        <v>110</v>
      </c>
      <c r="AO60" s="127"/>
      <c r="AP60" s="127"/>
    </row>
    <row r="61" spans="1:42" ht="13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48"/>
      <c r="Z61" s="135"/>
      <c r="AA61" s="135"/>
      <c r="AB61" s="135"/>
      <c r="AC61" s="135"/>
      <c r="AD61" s="135"/>
      <c r="AE61" s="135"/>
      <c r="AF61" s="135"/>
      <c r="AG61" s="148"/>
      <c r="AH61" s="148"/>
      <c r="AI61" s="148"/>
      <c r="AJ61" s="148"/>
      <c r="AK61" s="127"/>
      <c r="AL61" s="137" t="s">
        <v>346</v>
      </c>
      <c r="AM61" s="137" t="s">
        <v>307</v>
      </c>
      <c r="AN61" s="137">
        <f t="shared" si="18"/>
        <v>111</v>
      </c>
      <c r="AO61" s="127"/>
      <c r="AP61" s="127"/>
    </row>
    <row r="62" spans="1:42" ht="13.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48"/>
      <c r="Z62" s="135"/>
      <c r="AA62" s="135"/>
      <c r="AB62" s="135"/>
      <c r="AC62" s="135"/>
      <c r="AD62" s="135"/>
      <c r="AE62" s="135"/>
      <c r="AF62" s="135"/>
      <c r="AG62" s="148"/>
      <c r="AH62" s="148"/>
      <c r="AI62" s="148"/>
      <c r="AJ62" s="148"/>
      <c r="AK62" s="127"/>
      <c r="AL62" s="137" t="s">
        <v>347</v>
      </c>
      <c r="AM62" s="137" t="s">
        <v>309</v>
      </c>
      <c r="AN62" s="137">
        <f t="shared" si="18"/>
        <v>112</v>
      </c>
      <c r="AO62" s="127"/>
      <c r="AP62" s="127"/>
    </row>
    <row r="63" spans="1:42" ht="13.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48"/>
      <c r="Z63" s="135"/>
      <c r="AA63" s="135"/>
      <c r="AB63" s="135"/>
      <c r="AC63" s="135"/>
      <c r="AD63" s="135"/>
      <c r="AE63" s="135"/>
      <c r="AF63" s="135"/>
      <c r="AG63" s="148"/>
      <c r="AH63" s="148"/>
      <c r="AI63" s="148"/>
      <c r="AJ63" s="148"/>
      <c r="AK63" s="127"/>
      <c r="AL63" s="137" t="s">
        <v>348</v>
      </c>
      <c r="AM63" s="137" t="s">
        <v>311</v>
      </c>
      <c r="AN63" s="137">
        <f t="shared" si="18"/>
        <v>113</v>
      </c>
      <c r="AO63" s="127"/>
      <c r="AP63" s="127"/>
    </row>
    <row r="64" spans="1:42" ht="13.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48"/>
      <c r="Z64" s="135"/>
      <c r="AA64" s="135"/>
      <c r="AB64" s="135"/>
      <c r="AC64" s="135"/>
      <c r="AD64" s="135"/>
      <c r="AE64" s="135"/>
      <c r="AF64" s="135"/>
      <c r="AG64" s="148"/>
      <c r="AH64" s="148"/>
      <c r="AI64" s="148"/>
      <c r="AJ64" s="148"/>
      <c r="AK64" s="127"/>
      <c r="AL64" s="137" t="s">
        <v>349</v>
      </c>
      <c r="AM64" s="137" t="s">
        <v>313</v>
      </c>
      <c r="AN64" s="137">
        <f t="shared" si="18"/>
        <v>114</v>
      </c>
      <c r="AO64" s="127"/>
      <c r="AP64" s="127"/>
    </row>
    <row r="65" spans="1:42" ht="13.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48"/>
      <c r="Z65" s="135"/>
      <c r="AA65" s="135"/>
      <c r="AB65" s="135"/>
      <c r="AC65" s="135"/>
      <c r="AD65" s="135"/>
      <c r="AE65" s="135"/>
      <c r="AF65" s="135"/>
      <c r="AG65" s="148"/>
      <c r="AH65" s="148"/>
      <c r="AI65" s="148"/>
      <c r="AJ65" s="148"/>
      <c r="AK65" s="127"/>
      <c r="AL65" s="137" t="s">
        <v>350</v>
      </c>
      <c r="AM65" s="137" t="s">
        <v>315</v>
      </c>
      <c r="AN65" s="137">
        <f t="shared" si="18"/>
        <v>115</v>
      </c>
      <c r="AO65" s="127"/>
      <c r="AP65" s="127"/>
    </row>
    <row r="66" spans="1:42" ht="13.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48"/>
      <c r="Z66" s="135"/>
      <c r="AA66" s="135"/>
      <c r="AB66" s="135"/>
      <c r="AC66" s="135"/>
      <c r="AD66" s="135"/>
      <c r="AE66" s="135"/>
      <c r="AF66" s="135"/>
      <c r="AG66" s="148"/>
      <c r="AH66" s="148"/>
      <c r="AI66" s="148"/>
      <c r="AJ66" s="148"/>
      <c r="AK66" s="127"/>
      <c r="AL66" s="137" t="s">
        <v>351</v>
      </c>
      <c r="AM66" s="137" t="s">
        <v>317</v>
      </c>
      <c r="AN66" s="137">
        <f t="shared" si="18"/>
        <v>116</v>
      </c>
      <c r="AO66" s="127"/>
      <c r="AP66" s="127"/>
    </row>
    <row r="67" spans="1:42" ht="13.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48"/>
      <c r="Z67" s="135"/>
      <c r="AA67" s="135"/>
      <c r="AB67" s="135"/>
      <c r="AC67" s="135"/>
      <c r="AD67" s="135"/>
      <c r="AE67" s="135"/>
      <c r="AF67" s="135"/>
      <c r="AG67" s="148"/>
      <c r="AH67" s="148"/>
      <c r="AI67" s="148"/>
      <c r="AJ67" s="148"/>
      <c r="AK67" s="127"/>
      <c r="AL67" s="137" t="s">
        <v>352</v>
      </c>
      <c r="AM67" s="137" t="s">
        <v>319</v>
      </c>
      <c r="AN67" s="137">
        <f t="shared" si="18"/>
        <v>117</v>
      </c>
      <c r="AO67" s="127"/>
      <c r="AP67" s="127"/>
    </row>
    <row r="68" spans="1:42" ht="13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48"/>
      <c r="Z68" s="135"/>
      <c r="AA68" s="135"/>
      <c r="AB68" s="135"/>
      <c r="AC68" s="135"/>
      <c r="AD68" s="135"/>
      <c r="AE68" s="135"/>
      <c r="AF68" s="135"/>
      <c r="AG68" s="148"/>
      <c r="AH68" s="148"/>
      <c r="AI68" s="148"/>
      <c r="AJ68" s="148"/>
      <c r="AK68" s="127"/>
      <c r="AL68" s="137" t="s">
        <v>353</v>
      </c>
      <c r="AM68" s="137" t="s">
        <v>321</v>
      </c>
      <c r="AN68" s="137">
        <f t="shared" si="18"/>
        <v>118</v>
      </c>
      <c r="AO68" s="127"/>
      <c r="AP68" s="127"/>
    </row>
    <row r="69" spans="1:42" ht="13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48"/>
      <c r="Z69" s="135"/>
      <c r="AA69" s="135"/>
      <c r="AB69" s="135"/>
      <c r="AC69" s="135"/>
      <c r="AD69" s="135"/>
      <c r="AE69" s="135"/>
      <c r="AF69" s="135"/>
      <c r="AG69" s="148"/>
      <c r="AH69" s="148"/>
      <c r="AI69" s="148"/>
      <c r="AJ69" s="148"/>
      <c r="AK69" s="127"/>
      <c r="AL69" s="137" t="s">
        <v>354</v>
      </c>
      <c r="AM69" s="137" t="s">
        <v>323</v>
      </c>
      <c r="AN69" s="137">
        <f t="shared" si="18"/>
        <v>119</v>
      </c>
      <c r="AO69" s="127"/>
      <c r="AP69" s="127"/>
    </row>
    <row r="70" spans="26:42" ht="13.5" customHeight="1">
      <c r="Z70" s="135"/>
      <c r="AA70" s="135"/>
      <c r="AB70" s="135"/>
      <c r="AC70" s="135"/>
      <c r="AD70" s="135"/>
      <c r="AE70" s="135"/>
      <c r="AF70" s="135"/>
      <c r="AL70" s="137" t="s">
        <v>355</v>
      </c>
      <c r="AM70" s="137" t="s">
        <v>325</v>
      </c>
      <c r="AN70" s="137">
        <f>_xlfn.IFERROR(CODE(AL70),"")</f>
        <v>120</v>
      </c>
      <c r="AO70" s="127"/>
      <c r="AP70" s="127"/>
    </row>
    <row r="71" spans="26:42" ht="13.5" customHeight="1">
      <c r="Z71" s="135"/>
      <c r="AA71" s="135"/>
      <c r="AB71" s="135"/>
      <c r="AC71" s="135"/>
      <c r="AD71" s="135"/>
      <c r="AE71" s="135"/>
      <c r="AF71" s="135"/>
      <c r="AL71" s="137" t="s">
        <v>356</v>
      </c>
      <c r="AM71" s="137" t="s">
        <v>327</v>
      </c>
      <c r="AN71" s="137">
        <f>_xlfn.IFERROR(CODE(AL71),"")</f>
        <v>121</v>
      </c>
      <c r="AO71" s="127"/>
      <c r="AP71" s="127"/>
    </row>
    <row r="72" spans="26:40" ht="13.5" customHeight="1">
      <c r="Z72" s="135"/>
      <c r="AA72" s="135"/>
      <c r="AB72" s="135"/>
      <c r="AC72" s="135"/>
      <c r="AD72" s="135"/>
      <c r="AE72" s="135"/>
      <c r="AF72" s="135"/>
      <c r="AL72" s="137" t="s">
        <v>357</v>
      </c>
      <c r="AM72" s="137" t="s">
        <v>329</v>
      </c>
      <c r="AN72" s="137">
        <f>_xlfn.IFERROR(CODE(AL72),"")</f>
        <v>122</v>
      </c>
    </row>
    <row r="73" spans="26:40" ht="13.5" customHeight="1">
      <c r="Z73" s="135"/>
      <c r="AA73" s="135"/>
      <c r="AB73" s="135"/>
      <c r="AC73" s="135"/>
      <c r="AD73" s="135"/>
      <c r="AE73" s="135"/>
      <c r="AF73" s="135"/>
      <c r="AM73" s="150"/>
      <c r="AN73" s="150"/>
    </row>
    <row r="74" spans="26:32" ht="13.5" customHeight="1">
      <c r="Z74" s="135"/>
      <c r="AA74" s="135"/>
      <c r="AB74" s="135"/>
      <c r="AC74" s="135"/>
      <c r="AD74" s="135"/>
      <c r="AE74" s="135"/>
      <c r="AF74" s="135"/>
    </row>
    <row r="75" spans="26:32" ht="13.5" customHeight="1">
      <c r="Z75" s="135"/>
      <c r="AA75" s="135"/>
      <c r="AB75" s="135"/>
      <c r="AC75" s="135"/>
      <c r="AD75" s="135"/>
      <c r="AE75" s="135"/>
      <c r="AF75" s="135"/>
    </row>
    <row r="76" spans="26:32" ht="13.5" customHeight="1">
      <c r="Z76" s="135"/>
      <c r="AA76" s="135"/>
      <c r="AB76" s="135"/>
      <c r="AC76" s="135"/>
      <c r="AD76" s="135"/>
      <c r="AE76" s="135"/>
      <c r="AF76" s="135"/>
    </row>
    <row r="77" spans="26:32" ht="13.5" customHeight="1">
      <c r="Z77" s="135"/>
      <c r="AA77" s="135"/>
      <c r="AB77" s="135"/>
      <c r="AC77" s="135"/>
      <c r="AD77" s="135"/>
      <c r="AE77" s="135"/>
      <c r="AF77" s="135"/>
    </row>
    <row r="78" spans="26:32" ht="13.5" customHeight="1">
      <c r="Z78" s="135"/>
      <c r="AA78" s="135"/>
      <c r="AB78" s="135"/>
      <c r="AC78" s="135"/>
      <c r="AD78" s="135"/>
      <c r="AE78" s="135"/>
      <c r="AF78" s="135"/>
    </row>
    <row r="79" spans="26:32" ht="13.5" customHeight="1">
      <c r="Z79" s="135"/>
      <c r="AA79" s="135"/>
      <c r="AB79" s="135"/>
      <c r="AC79" s="135"/>
      <c r="AD79" s="135"/>
      <c r="AE79" s="135"/>
      <c r="AF79" s="135"/>
    </row>
    <row r="80" spans="26:32" ht="13.5" customHeight="1">
      <c r="Z80" s="135"/>
      <c r="AA80" s="135"/>
      <c r="AB80" s="135"/>
      <c r="AC80" s="135"/>
      <c r="AD80" s="135"/>
      <c r="AE80" s="135"/>
      <c r="AF80" s="135"/>
    </row>
    <row r="81" spans="26:32" ht="13.5" customHeight="1">
      <c r="Z81" s="135"/>
      <c r="AA81" s="135"/>
      <c r="AB81" s="135"/>
      <c r="AC81" s="135"/>
      <c r="AD81" s="135"/>
      <c r="AE81" s="135"/>
      <c r="AF81" s="135"/>
    </row>
    <row r="82" spans="26:32" ht="13.5" customHeight="1">
      <c r="Z82" s="149"/>
      <c r="AA82" s="149"/>
      <c r="AB82" s="149"/>
      <c r="AC82" s="135"/>
      <c r="AD82" s="135"/>
      <c r="AE82" s="135"/>
      <c r="AF82" s="135"/>
    </row>
    <row r="83" spans="26:32" ht="13.5" customHeight="1">
      <c r="Z83" s="135"/>
      <c r="AA83" s="135"/>
      <c r="AB83" s="135"/>
      <c r="AC83" s="135"/>
      <c r="AD83" s="135"/>
      <c r="AE83" s="135"/>
      <c r="AF83" s="135"/>
    </row>
    <row r="84" spans="26:32" ht="13.5" customHeight="1">
      <c r="Z84" s="135"/>
      <c r="AA84" s="135"/>
      <c r="AB84" s="135"/>
      <c r="AC84" s="135"/>
      <c r="AD84" s="135"/>
      <c r="AE84" s="135"/>
      <c r="AF84" s="135"/>
    </row>
    <row r="85" spans="26:32" ht="13.5" customHeight="1">
      <c r="Z85" s="135"/>
      <c r="AA85" s="135"/>
      <c r="AB85" s="135"/>
      <c r="AC85" s="135"/>
      <c r="AD85" s="135"/>
      <c r="AE85" s="135"/>
      <c r="AF85" s="135"/>
    </row>
    <row r="86" spans="26:32" ht="13.5" customHeight="1">
      <c r="Z86" s="135"/>
      <c r="AA86" s="135"/>
      <c r="AB86" s="135"/>
      <c r="AC86" s="135"/>
      <c r="AD86" s="135"/>
      <c r="AE86" s="135"/>
      <c r="AF86" s="135"/>
    </row>
    <row r="87" spans="26:32" ht="13.5" customHeight="1">
      <c r="Z87" s="135"/>
      <c r="AA87" s="135"/>
      <c r="AB87" s="135"/>
      <c r="AC87" s="135"/>
      <c r="AD87" s="135"/>
      <c r="AE87" s="135"/>
      <c r="AF87" s="135"/>
    </row>
    <row r="88" spans="26:32" ht="13.5" customHeight="1">
      <c r="Z88" s="135"/>
      <c r="AA88" s="135"/>
      <c r="AB88" s="135"/>
      <c r="AC88" s="135"/>
      <c r="AD88" s="135"/>
      <c r="AE88" s="135"/>
      <c r="AF88" s="135"/>
    </row>
    <row r="89" spans="26:32" ht="13.5" customHeight="1">
      <c r="Z89" s="135"/>
      <c r="AA89" s="135"/>
      <c r="AB89" s="135"/>
      <c r="AC89" s="135"/>
      <c r="AD89" s="135"/>
      <c r="AE89" s="135"/>
      <c r="AF89" s="135"/>
    </row>
    <row r="90" spans="26:32" ht="13.5" customHeight="1">
      <c r="Z90" s="135"/>
      <c r="AA90" s="135"/>
      <c r="AB90" s="135"/>
      <c r="AC90" s="135"/>
      <c r="AD90" s="135"/>
      <c r="AE90" s="135"/>
      <c r="AF90" s="135"/>
    </row>
    <row r="91" spans="26:32" ht="13.5" customHeight="1">
      <c r="Z91" s="135"/>
      <c r="AA91" s="135"/>
      <c r="AB91" s="135"/>
      <c r="AC91" s="135"/>
      <c r="AD91" s="135"/>
      <c r="AE91" s="135"/>
      <c r="AF91" s="135"/>
    </row>
    <row r="92" spans="26:32" ht="13.5" customHeight="1">
      <c r="Z92" s="135"/>
      <c r="AA92" s="135"/>
      <c r="AB92" s="135"/>
      <c r="AC92" s="135"/>
      <c r="AD92" s="135"/>
      <c r="AE92" s="135"/>
      <c r="AF92" s="135"/>
    </row>
    <row r="93" spans="26:32" ht="13.5" customHeight="1">
      <c r="Z93" s="135"/>
      <c r="AA93" s="135"/>
      <c r="AB93" s="135"/>
      <c r="AC93" s="135"/>
      <c r="AD93" s="135"/>
      <c r="AE93" s="135"/>
      <c r="AF93" s="135"/>
    </row>
    <row r="94" spans="26:32" ht="13.5" customHeight="1">
      <c r="Z94" s="135"/>
      <c r="AA94" s="135"/>
      <c r="AB94" s="135"/>
      <c r="AC94" s="135"/>
      <c r="AD94" s="135"/>
      <c r="AE94" s="135"/>
      <c r="AF94" s="135"/>
    </row>
    <row r="95" spans="26:32" ht="13.5" customHeight="1">
      <c r="Z95" s="135"/>
      <c r="AA95" s="135"/>
      <c r="AB95" s="135"/>
      <c r="AC95" s="135"/>
      <c r="AD95" s="135"/>
      <c r="AE95" s="135"/>
      <c r="AF95" s="135"/>
    </row>
    <row r="96" spans="26:32" ht="13.5" customHeight="1">
      <c r="Z96" s="135"/>
      <c r="AA96" s="135"/>
      <c r="AB96" s="135"/>
      <c r="AC96" s="135"/>
      <c r="AD96" s="135"/>
      <c r="AE96" s="135"/>
      <c r="AF96" s="135"/>
    </row>
    <row r="97" spans="26:32" ht="13.5" customHeight="1">
      <c r="Z97" s="135"/>
      <c r="AA97" s="135"/>
      <c r="AB97" s="135"/>
      <c r="AC97" s="135"/>
      <c r="AD97" s="135"/>
      <c r="AE97" s="135"/>
      <c r="AF97" s="135"/>
    </row>
    <row r="98" spans="26:32" ht="13.5" customHeight="1">
      <c r="Z98" s="135"/>
      <c r="AA98" s="135"/>
      <c r="AB98" s="135"/>
      <c r="AC98" s="135"/>
      <c r="AD98" s="135"/>
      <c r="AE98" s="135"/>
      <c r="AF98" s="135"/>
    </row>
    <row r="99" spans="26:32" ht="13.5" customHeight="1">
      <c r="Z99" s="135"/>
      <c r="AA99" s="135"/>
      <c r="AB99" s="135"/>
      <c r="AC99" s="135"/>
      <c r="AD99" s="135"/>
      <c r="AE99" s="135"/>
      <c r="AF99" s="135"/>
    </row>
    <row r="100" spans="26:32" ht="13.5" customHeight="1">
      <c r="Z100" s="135"/>
      <c r="AA100" s="135"/>
      <c r="AB100" s="135"/>
      <c r="AC100" s="135"/>
      <c r="AD100" s="135"/>
      <c r="AE100" s="135"/>
      <c r="AF100" s="135"/>
    </row>
    <row r="101" spans="26:32" ht="13.5" customHeight="1">
      <c r="Z101" s="135"/>
      <c r="AA101" s="135"/>
      <c r="AB101" s="135"/>
      <c r="AC101" s="135"/>
      <c r="AD101" s="135"/>
      <c r="AE101" s="135"/>
      <c r="AF101" s="135"/>
    </row>
    <row r="102" spans="26:32" ht="13.5" customHeight="1">
      <c r="Z102" s="135"/>
      <c r="AA102" s="135"/>
      <c r="AB102" s="135"/>
      <c r="AC102" s="135"/>
      <c r="AD102" s="135"/>
      <c r="AE102" s="135"/>
      <c r="AF102" s="135"/>
    </row>
    <row r="103" spans="26:32" ht="13.5" customHeight="1">
      <c r="Z103" s="135"/>
      <c r="AA103" s="135"/>
      <c r="AB103" s="135"/>
      <c r="AC103" s="135"/>
      <c r="AD103" s="135"/>
      <c r="AE103" s="135"/>
      <c r="AF103" s="135"/>
    </row>
    <row r="104" spans="26:32" ht="13.5" customHeight="1">
      <c r="Z104" s="135"/>
      <c r="AA104" s="135"/>
      <c r="AB104" s="135"/>
      <c r="AC104" s="135"/>
      <c r="AD104" s="135"/>
      <c r="AE104" s="135"/>
      <c r="AF104" s="135"/>
    </row>
    <row r="105" spans="26:32" ht="13.5" customHeight="1">
      <c r="Z105" s="135"/>
      <c r="AA105" s="135"/>
      <c r="AB105" s="135"/>
      <c r="AC105" s="135"/>
      <c r="AD105" s="135"/>
      <c r="AE105" s="135"/>
      <c r="AF105" s="135"/>
    </row>
    <row r="106" spans="26:32" ht="13.5" customHeight="1">
      <c r="Z106" s="135"/>
      <c r="AA106" s="135"/>
      <c r="AB106" s="135"/>
      <c r="AC106" s="135"/>
      <c r="AD106" s="135"/>
      <c r="AE106" s="135"/>
      <c r="AF106" s="135"/>
    </row>
    <row r="107" spans="26:32" ht="13.5" customHeight="1">
      <c r="Z107" s="135"/>
      <c r="AA107" s="135"/>
      <c r="AB107" s="135"/>
      <c r="AC107" s="135"/>
      <c r="AD107" s="135"/>
      <c r="AE107" s="135"/>
      <c r="AF107" s="135"/>
    </row>
    <row r="108" spans="26:32" ht="13.5" customHeight="1">
      <c r="Z108" s="135"/>
      <c r="AA108" s="135"/>
      <c r="AB108" s="135"/>
      <c r="AC108" s="135"/>
      <c r="AD108" s="135"/>
      <c r="AE108" s="135"/>
      <c r="AF108" s="135"/>
    </row>
    <row r="109" spans="26:32" ht="13.5" customHeight="1">
      <c r="Z109" s="151"/>
      <c r="AA109" s="151"/>
      <c r="AB109" s="151"/>
      <c r="AC109" s="151"/>
      <c r="AD109" s="151"/>
      <c r="AE109" s="151"/>
      <c r="AF109" s="151"/>
    </row>
    <row r="110" spans="26:32" ht="13.5" customHeight="1">
      <c r="Z110" s="151"/>
      <c r="AA110" s="151"/>
      <c r="AB110" s="151"/>
      <c r="AC110" s="151"/>
      <c r="AD110" s="151"/>
      <c r="AE110" s="151"/>
      <c r="AF110" s="151"/>
    </row>
    <row r="111" spans="26:32" ht="13.5" customHeight="1">
      <c r="Z111" s="151"/>
      <c r="AA111" s="151"/>
      <c r="AB111" s="151"/>
      <c r="AC111" s="151"/>
      <c r="AD111" s="151"/>
      <c r="AE111" s="151"/>
      <c r="AF111" s="151"/>
    </row>
    <row r="112" spans="26:32" ht="13.5" customHeight="1">
      <c r="Z112" s="151"/>
      <c r="AA112" s="151"/>
      <c r="AB112" s="151"/>
      <c r="AC112" s="151"/>
      <c r="AD112" s="151"/>
      <c r="AE112" s="151"/>
      <c r="AF112" s="151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mergeCells count="18">
    <mergeCell ref="AQ26:AZ26"/>
    <mergeCell ref="AQ28:AZ28"/>
    <mergeCell ref="AQ30:AZ30"/>
    <mergeCell ref="AQ32:AZ32"/>
    <mergeCell ref="AQ34:AZ34"/>
    <mergeCell ref="AQ36:AZ36"/>
    <mergeCell ref="AQ14:AZ14"/>
    <mergeCell ref="AQ16:AZ16"/>
    <mergeCell ref="AQ18:AZ18"/>
    <mergeCell ref="AQ20:AZ20"/>
    <mergeCell ref="AQ22:AZ22"/>
    <mergeCell ref="AQ24:AZ24"/>
    <mergeCell ref="AQ2:AZ2"/>
    <mergeCell ref="AQ4:AZ4"/>
    <mergeCell ref="AQ6:AZ6"/>
    <mergeCell ref="AQ8:AZ8"/>
    <mergeCell ref="AQ10:AZ10"/>
    <mergeCell ref="AQ12:AZ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91"/>
  <sheetViews>
    <sheetView view="pageBreakPreview" zoomScale="85" zoomScaleNormal="85" zoomScaleSheetLayoutView="85" zoomScalePageLayoutView="0" workbookViewId="0" topLeftCell="A1">
      <selection activeCell="AJ22" sqref="AJ22:AV23"/>
    </sheetView>
  </sheetViews>
  <sheetFormatPr defaultColWidth="2.57421875" defaultRowHeight="15"/>
  <cols>
    <col min="1" max="16384" width="2.421875" style="3" customWidth="1"/>
  </cols>
  <sheetData>
    <row r="1" s="1" customFormat="1" ht="12.75" customHeight="1"/>
    <row r="2" spans="2:53" s="1" customFormat="1" ht="10.5" customHeight="1">
      <c r="B2" s="172" t="s">
        <v>156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</row>
    <row r="3" spans="2:53" s="1" customFormat="1" ht="10.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</row>
    <row r="4" spans="2:53" s="1" customFormat="1" ht="10.5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</row>
    <row r="5" spans="2:53" s="1" customFormat="1" ht="10.5" customHeight="1" thickBot="1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</row>
    <row r="6" spans="17:52" s="1" customFormat="1" ht="26.25" customHeight="1" thickBot="1" thickTop="1">
      <c r="Q6" s="198" t="s">
        <v>179</v>
      </c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200"/>
      <c r="AE6" s="192" t="s">
        <v>125</v>
      </c>
      <c r="AF6" s="192"/>
      <c r="AG6" s="192"/>
      <c r="AH6" s="192"/>
      <c r="AI6" s="99"/>
      <c r="AJ6" s="99"/>
      <c r="AK6" s="99" t="s">
        <v>126</v>
      </c>
      <c r="AL6" s="99"/>
      <c r="AM6" s="191"/>
      <c r="AN6" s="191"/>
      <c r="AO6" s="191"/>
      <c r="AP6" s="191"/>
      <c r="AQ6" s="191"/>
      <c r="AR6" s="100" t="s">
        <v>153</v>
      </c>
      <c r="AS6" s="191"/>
      <c r="AT6" s="191"/>
      <c r="AU6" s="191"/>
      <c r="AV6" s="100" t="s">
        <v>154</v>
      </c>
      <c r="AW6" s="309"/>
      <c r="AX6" s="309"/>
      <c r="AY6" s="309"/>
      <c r="AZ6" s="100" t="s">
        <v>155</v>
      </c>
    </row>
    <row r="7" spans="2:53" s="1" customFormat="1" ht="20.25" thickBot="1" thickTop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196" t="str">
        <f>'変更依頼書①'!AS7</f>
        <v>Ver.4.0(2022.9.29～)</v>
      </c>
      <c r="AT7" s="289"/>
      <c r="AU7" s="289"/>
      <c r="AV7" s="289"/>
      <c r="AW7" s="289"/>
      <c r="AX7" s="289"/>
      <c r="AY7" s="289"/>
      <c r="AZ7" s="289"/>
      <c r="BA7" s="51"/>
    </row>
    <row r="8" spans="2:53" ht="13.5">
      <c r="B8" s="174" t="s">
        <v>101</v>
      </c>
      <c r="C8" s="175"/>
      <c r="D8" s="175"/>
      <c r="E8" s="175"/>
      <c r="F8" s="175"/>
      <c r="G8" s="176"/>
      <c r="H8" s="291" t="s">
        <v>102</v>
      </c>
      <c r="I8" s="292"/>
      <c r="J8" s="292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6"/>
    </row>
    <row r="9" spans="2:53" ht="13.5" customHeight="1">
      <c r="B9" s="212"/>
      <c r="C9" s="213"/>
      <c r="D9" s="213"/>
      <c r="E9" s="213"/>
      <c r="F9" s="213"/>
      <c r="G9" s="214"/>
      <c r="H9" s="358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60"/>
    </row>
    <row r="10" spans="2:53" ht="12.75" customHeight="1">
      <c r="B10" s="177"/>
      <c r="C10" s="178"/>
      <c r="D10" s="178"/>
      <c r="E10" s="178"/>
      <c r="F10" s="178"/>
      <c r="G10" s="179"/>
      <c r="H10" s="361"/>
      <c r="I10" s="362"/>
      <c r="J10" s="362"/>
      <c r="K10" s="362"/>
      <c r="L10" s="362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4"/>
    </row>
    <row r="11" spans="2:53" ht="26.25" customHeight="1">
      <c r="B11" s="188" t="s">
        <v>103</v>
      </c>
      <c r="C11" s="189"/>
      <c r="D11" s="189"/>
      <c r="E11" s="189"/>
      <c r="F11" s="189"/>
      <c r="G11" s="190"/>
      <c r="H11" s="310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2"/>
    </row>
    <row r="12" spans="2:53" ht="30" customHeight="1" thickBot="1">
      <c r="B12" s="382" t="s">
        <v>130</v>
      </c>
      <c r="C12" s="383"/>
      <c r="D12" s="383"/>
      <c r="E12" s="383"/>
      <c r="F12" s="383"/>
      <c r="G12" s="384"/>
      <c r="H12" s="385"/>
      <c r="I12" s="385"/>
      <c r="J12" s="385"/>
      <c r="K12" s="385"/>
      <c r="L12" s="385"/>
      <c r="M12" s="386"/>
      <c r="N12" s="196" t="s">
        <v>131</v>
      </c>
      <c r="O12" s="196"/>
      <c r="P12" s="196"/>
      <c r="Q12" s="196"/>
      <c r="R12" s="387"/>
      <c r="S12" s="387"/>
      <c r="T12" s="387"/>
      <c r="U12" s="387"/>
      <c r="V12" s="388" t="s">
        <v>132</v>
      </c>
      <c r="W12" s="388"/>
      <c r="X12" s="388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9"/>
    </row>
    <row r="13" spans="2:53" ht="14.25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s="14" customFormat="1" ht="27.75" customHeight="1" thickBot="1">
      <c r="B14" s="355" t="s">
        <v>94</v>
      </c>
      <c r="C14" s="356"/>
      <c r="D14" s="356"/>
      <c r="E14" s="356"/>
      <c r="F14" s="356"/>
      <c r="G14" s="357"/>
      <c r="H14" s="306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8"/>
      <c r="AG14" s="355" t="s">
        <v>182</v>
      </c>
      <c r="AH14" s="356"/>
      <c r="AI14" s="356"/>
      <c r="AJ14" s="356"/>
      <c r="AK14" s="356"/>
      <c r="AL14" s="357"/>
      <c r="AM14" s="111"/>
      <c r="AN14" s="113" t="s">
        <v>183</v>
      </c>
      <c r="AO14" s="114" t="s">
        <v>184</v>
      </c>
      <c r="AP14" s="112"/>
      <c r="AQ14" s="112"/>
      <c r="AR14" s="113" t="s">
        <v>183</v>
      </c>
      <c r="AS14" s="114" t="s">
        <v>185</v>
      </c>
      <c r="AT14" s="112"/>
      <c r="AU14" s="112"/>
      <c r="AV14" s="115"/>
      <c r="AW14" s="9"/>
      <c r="AX14" s="9"/>
      <c r="AY14" s="9"/>
      <c r="AZ14" s="9"/>
      <c r="BA14" s="9"/>
    </row>
    <row r="15" spans="2:53" ht="8.25" customHeight="1" thickBot="1">
      <c r="B15" s="11"/>
      <c r="C15" s="12"/>
      <c r="D15" s="9"/>
      <c r="E15" s="9"/>
      <c r="F15" s="9"/>
      <c r="G15" s="9"/>
      <c r="H15" s="9"/>
      <c r="I15" s="9"/>
      <c r="J15" s="9"/>
      <c r="K15" s="9"/>
      <c r="L15" s="9"/>
      <c r="M15" s="12"/>
      <c r="N15" s="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2:53" ht="32.25" customHeight="1" thickBot="1">
      <c r="B16" s="324" t="s">
        <v>2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6"/>
      <c r="O16" s="339" t="s">
        <v>3</v>
      </c>
      <c r="P16" s="340"/>
      <c r="Q16" s="340"/>
      <c r="R16" s="340"/>
      <c r="S16" s="340"/>
      <c r="T16" s="340"/>
      <c r="U16" s="340"/>
      <c r="V16" s="340"/>
      <c r="W16" s="340"/>
      <c r="X16" s="340"/>
      <c r="Y16" s="341"/>
      <c r="Z16" s="336"/>
      <c r="AA16" s="337"/>
      <c r="AB16" s="337"/>
      <c r="AC16" s="337"/>
      <c r="AD16" s="337"/>
      <c r="AE16" s="338"/>
      <c r="AF16" s="324" t="s">
        <v>4</v>
      </c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6"/>
    </row>
    <row r="17" spans="1:53" ht="14.25" customHeight="1">
      <c r="A17" s="9"/>
      <c r="B17" s="327" t="s">
        <v>34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9"/>
      <c r="O17" s="323" t="s">
        <v>23</v>
      </c>
      <c r="P17" s="315"/>
      <c r="Q17" s="315"/>
      <c r="R17" s="315"/>
      <c r="S17" s="315"/>
      <c r="T17" s="315"/>
      <c r="U17" s="315"/>
      <c r="V17" s="315"/>
      <c r="W17" s="315"/>
      <c r="X17" s="315"/>
      <c r="Y17" s="316"/>
      <c r="Z17" s="9"/>
      <c r="AA17" s="9"/>
      <c r="AB17" s="9"/>
      <c r="AC17" s="9"/>
      <c r="AD17" s="9"/>
      <c r="AE17" s="9"/>
      <c r="AF17" s="1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48"/>
      <c r="AZ17" s="22"/>
      <c r="BA17" s="5"/>
    </row>
    <row r="18" spans="1:53" ht="14.25" customHeight="1">
      <c r="A18" s="9"/>
      <c r="B18" s="330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2"/>
      <c r="O18" s="317"/>
      <c r="P18" s="318"/>
      <c r="Q18" s="318"/>
      <c r="R18" s="318"/>
      <c r="S18" s="318"/>
      <c r="T18" s="318"/>
      <c r="U18" s="318"/>
      <c r="V18" s="318"/>
      <c r="W18" s="318"/>
      <c r="X18" s="318"/>
      <c r="Y18" s="319"/>
      <c r="Z18" s="9"/>
      <c r="AA18" s="9"/>
      <c r="AB18" s="9"/>
      <c r="AC18" s="9"/>
      <c r="AD18" s="9"/>
      <c r="AE18" s="9"/>
      <c r="AF18" s="16"/>
      <c r="AG18" s="9" t="s">
        <v>1</v>
      </c>
      <c r="AH18" s="9"/>
      <c r="AI18" s="15" t="s">
        <v>5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4"/>
      <c r="AZ18" s="18"/>
      <c r="BA18" s="6"/>
    </row>
    <row r="19" spans="1:53" ht="14.25" customHeight="1">
      <c r="A19" s="9"/>
      <c r="B19" s="330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2"/>
      <c r="O19" s="317"/>
      <c r="P19" s="318"/>
      <c r="Q19" s="318"/>
      <c r="R19" s="318"/>
      <c r="S19" s="318"/>
      <c r="T19" s="318"/>
      <c r="U19" s="318"/>
      <c r="V19" s="318"/>
      <c r="W19" s="318"/>
      <c r="X19" s="318"/>
      <c r="Y19" s="319"/>
      <c r="Z19" s="9"/>
      <c r="AA19" s="9"/>
      <c r="AB19" s="9"/>
      <c r="AC19" s="9"/>
      <c r="AD19" s="9"/>
      <c r="AE19" s="9"/>
      <c r="AF19" s="16"/>
      <c r="AG19" s="9"/>
      <c r="AH19" s="9"/>
      <c r="AI19" s="118" t="s">
        <v>194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4"/>
      <c r="AZ19" s="18"/>
      <c r="BA19" s="6"/>
    </row>
    <row r="20" spans="1:53" ht="14.25" customHeight="1">
      <c r="A20" s="9"/>
      <c r="B20" s="330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2"/>
      <c r="O20" s="317"/>
      <c r="P20" s="318"/>
      <c r="Q20" s="318"/>
      <c r="R20" s="318"/>
      <c r="S20" s="318"/>
      <c r="T20" s="318"/>
      <c r="U20" s="318"/>
      <c r="V20" s="318"/>
      <c r="W20" s="318"/>
      <c r="X20" s="318"/>
      <c r="Y20" s="319"/>
      <c r="Z20" s="9"/>
      <c r="AA20" s="9"/>
      <c r="AB20" s="9"/>
      <c r="AC20" s="9"/>
      <c r="AD20" s="9"/>
      <c r="AE20" s="9"/>
      <c r="AF20" s="16"/>
      <c r="AG20" s="9" t="s">
        <v>1</v>
      </c>
      <c r="AH20" s="9"/>
      <c r="AI20" s="12" t="s">
        <v>33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8"/>
      <c r="BA20" s="6"/>
    </row>
    <row r="21" spans="1:53" ht="14.25" customHeight="1" thickBot="1">
      <c r="A21" s="9"/>
      <c r="B21" s="330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2"/>
      <c r="O21" s="317"/>
      <c r="P21" s="318"/>
      <c r="Q21" s="318"/>
      <c r="R21" s="318"/>
      <c r="S21" s="318"/>
      <c r="T21" s="318"/>
      <c r="U21" s="318"/>
      <c r="V21" s="318"/>
      <c r="W21" s="318"/>
      <c r="X21" s="318"/>
      <c r="Y21" s="319"/>
      <c r="Z21" s="9"/>
      <c r="AA21" s="9"/>
      <c r="AB21" s="9"/>
      <c r="AC21" s="9"/>
      <c r="AD21" s="9"/>
      <c r="AE21" s="9"/>
      <c r="AF21" s="16"/>
      <c r="AG21" s="9"/>
      <c r="AH21" s="9"/>
      <c r="AI21" s="110" t="s">
        <v>180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8"/>
      <c r="BA21" s="6"/>
    </row>
    <row r="22" spans="2:53" ht="14.25" customHeight="1">
      <c r="B22" s="330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2"/>
      <c r="O22" s="317"/>
      <c r="P22" s="318"/>
      <c r="Q22" s="318"/>
      <c r="R22" s="318"/>
      <c r="S22" s="318"/>
      <c r="T22" s="318"/>
      <c r="U22" s="318"/>
      <c r="V22" s="318"/>
      <c r="W22" s="318"/>
      <c r="X22" s="318"/>
      <c r="Y22" s="319"/>
      <c r="Z22" s="14"/>
      <c r="AA22" s="14"/>
      <c r="AB22" s="14"/>
      <c r="AC22" s="14"/>
      <c r="AD22" s="14"/>
      <c r="AE22" s="14"/>
      <c r="AF22" s="17"/>
      <c r="AG22" s="18"/>
      <c r="AH22" s="18"/>
      <c r="AI22" s="18"/>
      <c r="AJ22" s="376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8"/>
      <c r="AW22" s="18"/>
      <c r="AX22" s="18"/>
      <c r="AY22" s="18"/>
      <c r="AZ22" s="18"/>
      <c r="BA22" s="6"/>
    </row>
    <row r="23" spans="2:53" ht="14.25" customHeight="1" thickBot="1">
      <c r="B23" s="330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2"/>
      <c r="O23" s="317"/>
      <c r="P23" s="318"/>
      <c r="Q23" s="318"/>
      <c r="R23" s="318"/>
      <c r="S23" s="318"/>
      <c r="T23" s="318"/>
      <c r="U23" s="318"/>
      <c r="V23" s="318"/>
      <c r="W23" s="318"/>
      <c r="X23" s="318"/>
      <c r="Y23" s="319"/>
      <c r="Z23" s="14"/>
      <c r="AA23" s="14"/>
      <c r="AB23" s="14"/>
      <c r="AC23" s="14"/>
      <c r="AD23" s="14"/>
      <c r="AE23" s="14"/>
      <c r="AF23" s="17"/>
      <c r="AG23" s="18"/>
      <c r="AH23" s="18"/>
      <c r="AI23" s="18"/>
      <c r="AJ23" s="379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1"/>
      <c r="AW23" s="18"/>
      <c r="AX23" s="18"/>
      <c r="AY23" s="18"/>
      <c r="AZ23" s="18"/>
      <c r="BA23" s="6"/>
    </row>
    <row r="24" spans="2:53" ht="14.25" customHeight="1"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2"/>
      <c r="O24" s="317"/>
      <c r="P24" s="318"/>
      <c r="Q24" s="318"/>
      <c r="R24" s="318"/>
      <c r="S24" s="318"/>
      <c r="T24" s="318"/>
      <c r="U24" s="318"/>
      <c r="V24" s="318"/>
      <c r="W24" s="318"/>
      <c r="X24" s="318"/>
      <c r="Y24" s="319"/>
      <c r="Z24" s="14"/>
      <c r="AA24" s="14"/>
      <c r="AB24" s="14"/>
      <c r="AC24" s="14"/>
      <c r="AD24" s="14"/>
      <c r="AE24" s="14"/>
      <c r="AF24" s="17"/>
      <c r="AG24" s="18"/>
      <c r="AH24" s="18"/>
      <c r="AI24" s="1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18"/>
      <c r="AX24" s="18"/>
      <c r="AY24" s="18"/>
      <c r="AZ24" s="18"/>
      <c r="BA24" s="6"/>
    </row>
    <row r="25" spans="2:53" ht="14.25" customHeight="1">
      <c r="B25" s="330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2"/>
      <c r="O25" s="317"/>
      <c r="P25" s="318"/>
      <c r="Q25" s="318"/>
      <c r="R25" s="318"/>
      <c r="S25" s="318"/>
      <c r="T25" s="318"/>
      <c r="U25" s="318"/>
      <c r="V25" s="318"/>
      <c r="W25" s="318"/>
      <c r="X25" s="318"/>
      <c r="Y25" s="319"/>
      <c r="Z25" s="14"/>
      <c r="AA25" s="14"/>
      <c r="AB25" s="14"/>
      <c r="AC25" s="14"/>
      <c r="AD25" s="14"/>
      <c r="AE25" s="14"/>
      <c r="AF25" s="17"/>
      <c r="AG25" s="9" t="s">
        <v>43</v>
      </c>
      <c r="AH25" s="18"/>
      <c r="AI25" s="18" t="s">
        <v>44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6"/>
    </row>
    <row r="26" spans="2:53" ht="14.25" customHeight="1">
      <c r="B26" s="330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2"/>
      <c r="O26" s="317"/>
      <c r="P26" s="318"/>
      <c r="Q26" s="318"/>
      <c r="R26" s="318"/>
      <c r="S26" s="318"/>
      <c r="T26" s="318"/>
      <c r="U26" s="318"/>
      <c r="V26" s="318"/>
      <c r="W26" s="318"/>
      <c r="X26" s="318"/>
      <c r="Y26" s="319"/>
      <c r="Z26" s="14"/>
      <c r="AA26" s="14"/>
      <c r="AB26" s="14"/>
      <c r="AC26" s="14"/>
      <c r="AD26" s="14"/>
      <c r="AE26" s="14"/>
      <c r="AF26" s="17"/>
      <c r="AG26" s="9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6"/>
    </row>
    <row r="27" spans="2:53" ht="14.25" customHeight="1">
      <c r="B27" s="330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2"/>
      <c r="O27" s="317"/>
      <c r="P27" s="318"/>
      <c r="Q27" s="318"/>
      <c r="R27" s="318"/>
      <c r="S27" s="318"/>
      <c r="T27" s="318"/>
      <c r="U27" s="318"/>
      <c r="V27" s="318"/>
      <c r="W27" s="318"/>
      <c r="X27" s="318"/>
      <c r="Y27" s="319"/>
      <c r="Z27" s="14"/>
      <c r="AA27" s="14"/>
      <c r="AB27" s="14"/>
      <c r="AC27" s="14"/>
      <c r="AD27" s="14"/>
      <c r="AE27" s="14"/>
      <c r="AF27" s="17"/>
      <c r="AG27" s="9" t="s">
        <v>1</v>
      </c>
      <c r="AH27" s="18"/>
      <c r="AI27" s="18" t="s">
        <v>181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6"/>
    </row>
    <row r="28" spans="2:53" ht="14.25" customHeight="1" thickBot="1">
      <c r="B28" s="333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5"/>
      <c r="O28" s="320"/>
      <c r="P28" s="321"/>
      <c r="Q28" s="321"/>
      <c r="R28" s="321"/>
      <c r="S28" s="321"/>
      <c r="T28" s="321"/>
      <c r="U28" s="321"/>
      <c r="V28" s="321"/>
      <c r="W28" s="321"/>
      <c r="X28" s="321"/>
      <c r="Y28" s="322"/>
      <c r="Z28" s="14"/>
      <c r="AA28" s="14"/>
      <c r="AB28" s="14"/>
      <c r="AC28" s="14"/>
      <c r="AD28" s="14"/>
      <c r="AE28" s="14"/>
      <c r="AF28" s="17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6"/>
    </row>
    <row r="29" spans="2:53" ht="14.25" customHeight="1">
      <c r="B29" s="314" t="s">
        <v>24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6"/>
      <c r="O29" s="314" t="s">
        <v>25</v>
      </c>
      <c r="P29" s="315"/>
      <c r="Q29" s="315"/>
      <c r="R29" s="315"/>
      <c r="S29" s="315"/>
      <c r="T29" s="315"/>
      <c r="U29" s="315"/>
      <c r="V29" s="315"/>
      <c r="W29" s="315"/>
      <c r="X29" s="315"/>
      <c r="Y29" s="316"/>
      <c r="Z29" s="14"/>
      <c r="AA29" s="14"/>
      <c r="AB29" s="14"/>
      <c r="AC29" s="14"/>
      <c r="AD29" s="14"/>
      <c r="AE29" s="14"/>
      <c r="AF29" s="21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5"/>
    </row>
    <row r="30" spans="2:53" ht="14.25" customHeight="1"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9"/>
      <c r="O30" s="317"/>
      <c r="P30" s="318"/>
      <c r="Q30" s="318"/>
      <c r="R30" s="318"/>
      <c r="S30" s="318"/>
      <c r="T30" s="318"/>
      <c r="U30" s="318"/>
      <c r="V30" s="318"/>
      <c r="W30" s="318"/>
      <c r="X30" s="318"/>
      <c r="Y30" s="319"/>
      <c r="Z30" s="14"/>
      <c r="AA30" s="14"/>
      <c r="AB30" s="14"/>
      <c r="AC30" s="14"/>
      <c r="AD30" s="14"/>
      <c r="AE30" s="14"/>
      <c r="AF30" s="17"/>
      <c r="AG30" s="9" t="s">
        <v>1</v>
      </c>
      <c r="AH30" s="18"/>
      <c r="AI30" s="18" t="s">
        <v>6</v>
      </c>
      <c r="AJ30" s="18"/>
      <c r="AK30" s="18"/>
      <c r="AL30" s="18"/>
      <c r="AM30" s="18"/>
      <c r="AN30" s="18"/>
      <c r="AO30" s="18"/>
      <c r="AP30" s="80"/>
      <c r="AQ30" s="18"/>
      <c r="AS30" s="18"/>
      <c r="AT30" s="18"/>
      <c r="AU30" s="18"/>
      <c r="AV30" s="18"/>
      <c r="AW30" s="18"/>
      <c r="AX30" s="18"/>
      <c r="AY30" s="18"/>
      <c r="AZ30" s="18"/>
      <c r="BA30" s="6"/>
    </row>
    <row r="31" spans="2:53" ht="14.25" customHeight="1"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9"/>
      <c r="O31" s="317"/>
      <c r="P31" s="318"/>
      <c r="Q31" s="318"/>
      <c r="R31" s="318"/>
      <c r="S31" s="318"/>
      <c r="T31" s="318"/>
      <c r="U31" s="318"/>
      <c r="V31" s="318"/>
      <c r="W31" s="318"/>
      <c r="X31" s="318"/>
      <c r="Y31" s="319"/>
      <c r="Z31" s="14"/>
      <c r="AA31" s="14"/>
      <c r="AB31" s="14"/>
      <c r="AC31" s="14"/>
      <c r="AD31" s="14"/>
      <c r="AE31" s="14"/>
      <c r="AF31" s="17"/>
      <c r="AG31" s="9"/>
      <c r="AH31" s="18"/>
      <c r="AI31" s="18"/>
      <c r="AJ31" s="18"/>
      <c r="AK31" s="18"/>
      <c r="AL31" s="18"/>
      <c r="AM31" s="18"/>
      <c r="AN31" s="18"/>
      <c r="AO31" s="18"/>
      <c r="AP31" s="80"/>
      <c r="AQ31" s="18"/>
      <c r="AR31" s="80"/>
      <c r="AS31" s="18"/>
      <c r="AT31" s="18"/>
      <c r="AU31" s="18"/>
      <c r="AV31" s="18"/>
      <c r="AW31" s="18"/>
      <c r="AX31" s="18"/>
      <c r="AY31" s="18"/>
      <c r="AZ31" s="18"/>
      <c r="BA31" s="6"/>
    </row>
    <row r="32" spans="2:53" ht="14.25" customHeight="1"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9"/>
      <c r="O32" s="317"/>
      <c r="P32" s="318"/>
      <c r="Q32" s="318"/>
      <c r="R32" s="318"/>
      <c r="S32" s="318"/>
      <c r="T32" s="318"/>
      <c r="U32" s="318"/>
      <c r="V32" s="318"/>
      <c r="W32" s="318"/>
      <c r="X32" s="318"/>
      <c r="Y32" s="319"/>
      <c r="Z32" s="14"/>
      <c r="AA32" s="14"/>
      <c r="AB32" s="14"/>
      <c r="AC32" s="14"/>
      <c r="AD32" s="14"/>
      <c r="AE32" s="14"/>
      <c r="AF32" s="17"/>
      <c r="AG32" s="9" t="s">
        <v>1</v>
      </c>
      <c r="AH32" s="18"/>
      <c r="AI32" s="89" t="s">
        <v>122</v>
      </c>
      <c r="AJ32" s="18"/>
      <c r="AK32" s="18"/>
      <c r="AL32" s="18"/>
      <c r="AM32" s="18"/>
      <c r="AN32" s="18"/>
      <c r="AO32" s="18"/>
      <c r="AP32" s="80"/>
      <c r="AQ32" s="18"/>
      <c r="AR32" s="80"/>
      <c r="AS32" s="18"/>
      <c r="AT32" s="18"/>
      <c r="AU32" s="18"/>
      <c r="AV32" s="18"/>
      <c r="AW32" s="18"/>
      <c r="AX32" s="18"/>
      <c r="AY32" s="18"/>
      <c r="AZ32" s="18"/>
      <c r="BA32" s="6"/>
    </row>
    <row r="33" spans="2:53" ht="14.25" customHeight="1" thickBot="1"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2"/>
      <c r="O33" s="320"/>
      <c r="P33" s="321"/>
      <c r="Q33" s="321"/>
      <c r="R33" s="321"/>
      <c r="S33" s="321"/>
      <c r="T33" s="321"/>
      <c r="U33" s="321"/>
      <c r="V33" s="321"/>
      <c r="W33" s="321"/>
      <c r="X33" s="321"/>
      <c r="Y33" s="322"/>
      <c r="Z33" s="14"/>
      <c r="AA33" s="14"/>
      <c r="AB33" s="14"/>
      <c r="AC33" s="14"/>
      <c r="AD33" s="14"/>
      <c r="AE33" s="14"/>
      <c r="AF33" s="19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5"/>
    </row>
    <row r="34" spans="2:53" ht="14.25" customHeight="1">
      <c r="B34" s="367" t="s">
        <v>35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9"/>
      <c r="O34" s="314" t="s">
        <v>26</v>
      </c>
      <c r="P34" s="315"/>
      <c r="Q34" s="315"/>
      <c r="R34" s="315"/>
      <c r="S34" s="315"/>
      <c r="T34" s="315"/>
      <c r="U34" s="315"/>
      <c r="V34" s="315"/>
      <c r="W34" s="315"/>
      <c r="X34" s="315"/>
      <c r="Y34" s="316"/>
      <c r="Z34" s="14"/>
      <c r="AA34" s="14"/>
      <c r="AB34" s="14"/>
      <c r="AC34" s="14"/>
      <c r="AD34" s="14"/>
      <c r="AE34" s="14"/>
      <c r="AF34" s="17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6"/>
    </row>
    <row r="35" spans="2:53" ht="14.25" customHeight="1">
      <c r="B35" s="370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2"/>
      <c r="O35" s="317"/>
      <c r="P35" s="318"/>
      <c r="Q35" s="318"/>
      <c r="R35" s="318"/>
      <c r="S35" s="318"/>
      <c r="T35" s="318"/>
      <c r="U35" s="318"/>
      <c r="V35" s="318"/>
      <c r="W35" s="318"/>
      <c r="X35" s="318"/>
      <c r="Y35" s="319"/>
      <c r="Z35" s="14"/>
      <c r="AA35" s="14"/>
      <c r="AB35" s="14"/>
      <c r="AC35" s="14"/>
      <c r="AD35" s="14"/>
      <c r="AE35" s="14"/>
      <c r="AF35" s="17"/>
      <c r="AG35" s="9" t="s">
        <v>1</v>
      </c>
      <c r="AH35" s="18"/>
      <c r="AI35" s="18" t="s">
        <v>7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80"/>
      <c r="AX35" s="80"/>
      <c r="AY35" s="18"/>
      <c r="AZ35" s="18"/>
      <c r="BA35" s="6"/>
    </row>
    <row r="36" spans="2:53" ht="14.25" customHeight="1">
      <c r="B36" s="370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2"/>
      <c r="O36" s="317"/>
      <c r="P36" s="318"/>
      <c r="Q36" s="318"/>
      <c r="R36" s="318"/>
      <c r="S36" s="318"/>
      <c r="T36" s="318"/>
      <c r="U36" s="318"/>
      <c r="V36" s="318"/>
      <c r="W36" s="318"/>
      <c r="X36" s="318"/>
      <c r="Y36" s="319"/>
      <c r="Z36" s="14"/>
      <c r="AA36" s="14"/>
      <c r="AB36" s="14"/>
      <c r="AC36" s="14"/>
      <c r="AD36" s="14"/>
      <c r="AE36" s="14"/>
      <c r="AF36" s="17"/>
      <c r="AG36" s="18"/>
      <c r="AH36" s="18"/>
      <c r="AI36" s="18" t="s">
        <v>8</v>
      </c>
      <c r="AJ36" s="18"/>
      <c r="AK36" s="18"/>
      <c r="AL36" s="18"/>
      <c r="AM36" s="18" t="s">
        <v>9</v>
      </c>
      <c r="AN36" s="313"/>
      <c r="AO36" s="313"/>
      <c r="AP36" s="313"/>
      <c r="AQ36" s="313"/>
      <c r="AR36" s="18" t="s">
        <v>10</v>
      </c>
      <c r="AS36" s="18"/>
      <c r="AT36" s="18"/>
      <c r="AU36" s="18"/>
      <c r="AV36" s="18"/>
      <c r="AW36" s="18"/>
      <c r="AX36" s="18"/>
      <c r="AY36" s="18"/>
      <c r="AZ36" s="18"/>
      <c r="BA36" s="6"/>
    </row>
    <row r="37" spans="2:53" ht="14.25" customHeight="1">
      <c r="B37" s="370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2"/>
      <c r="O37" s="317"/>
      <c r="P37" s="318"/>
      <c r="Q37" s="318"/>
      <c r="R37" s="318"/>
      <c r="S37" s="318"/>
      <c r="T37" s="318"/>
      <c r="U37" s="318"/>
      <c r="V37" s="318"/>
      <c r="W37" s="318"/>
      <c r="X37" s="318"/>
      <c r="Y37" s="319"/>
      <c r="Z37" s="14"/>
      <c r="AA37" s="14"/>
      <c r="AB37" s="14"/>
      <c r="AC37" s="14"/>
      <c r="AD37" s="14"/>
      <c r="AE37" s="14"/>
      <c r="AF37" s="17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6"/>
    </row>
    <row r="38" spans="2:53" ht="14.25" customHeight="1">
      <c r="B38" s="370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2"/>
      <c r="O38" s="317"/>
      <c r="P38" s="318"/>
      <c r="Q38" s="318"/>
      <c r="R38" s="318"/>
      <c r="S38" s="318"/>
      <c r="T38" s="318"/>
      <c r="U38" s="318"/>
      <c r="V38" s="318"/>
      <c r="W38" s="318"/>
      <c r="X38" s="318"/>
      <c r="Y38" s="319"/>
      <c r="Z38" s="14"/>
      <c r="AA38" s="14"/>
      <c r="AB38" s="14"/>
      <c r="AC38" s="14"/>
      <c r="AD38" s="14"/>
      <c r="AE38" s="14"/>
      <c r="AF38" s="17"/>
      <c r="AG38" s="9" t="s">
        <v>1</v>
      </c>
      <c r="AH38" s="18"/>
      <c r="AI38" s="18" t="s">
        <v>11</v>
      </c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80"/>
      <c r="AX38" s="80"/>
      <c r="AY38" s="18"/>
      <c r="AZ38" s="18"/>
      <c r="BA38" s="6"/>
    </row>
    <row r="39" spans="2:53" ht="14.2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2"/>
      <c r="O39" s="317"/>
      <c r="P39" s="318"/>
      <c r="Q39" s="318"/>
      <c r="R39" s="318"/>
      <c r="S39" s="318"/>
      <c r="T39" s="318"/>
      <c r="U39" s="318"/>
      <c r="V39" s="318"/>
      <c r="W39" s="318"/>
      <c r="X39" s="318"/>
      <c r="Y39" s="319"/>
      <c r="Z39" s="14"/>
      <c r="AA39" s="14"/>
      <c r="AB39" s="14"/>
      <c r="AC39" s="14"/>
      <c r="AD39" s="14"/>
      <c r="AE39" s="14"/>
      <c r="AF39" s="17"/>
      <c r="AG39" s="18"/>
      <c r="AH39" s="18"/>
      <c r="AI39" s="18" t="s">
        <v>8</v>
      </c>
      <c r="AJ39" s="18"/>
      <c r="AK39" s="18"/>
      <c r="AL39" s="18"/>
      <c r="AM39" s="18" t="s">
        <v>9</v>
      </c>
      <c r="AN39" s="313"/>
      <c r="AO39" s="313"/>
      <c r="AP39" s="313"/>
      <c r="AQ39" s="313"/>
      <c r="AR39" s="18" t="s">
        <v>10</v>
      </c>
      <c r="AS39" s="18"/>
      <c r="AT39" s="18"/>
      <c r="AU39" s="18"/>
      <c r="AV39" s="18"/>
      <c r="AW39" s="18"/>
      <c r="AX39" s="18"/>
      <c r="AY39" s="18"/>
      <c r="AZ39" s="18"/>
      <c r="BA39" s="6"/>
    </row>
    <row r="40" spans="2:53" ht="14.25" customHeight="1"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2"/>
      <c r="O40" s="317"/>
      <c r="P40" s="318"/>
      <c r="Q40" s="318"/>
      <c r="R40" s="318"/>
      <c r="S40" s="318"/>
      <c r="T40" s="318"/>
      <c r="U40" s="318"/>
      <c r="V40" s="318"/>
      <c r="W40" s="318"/>
      <c r="X40" s="318"/>
      <c r="Y40" s="319"/>
      <c r="Z40" s="14"/>
      <c r="AA40" s="14"/>
      <c r="AB40" s="14"/>
      <c r="AC40" s="14"/>
      <c r="AD40" s="14"/>
      <c r="AE40" s="14"/>
      <c r="AF40" s="17"/>
      <c r="AG40" s="18"/>
      <c r="AH40" s="18"/>
      <c r="AI40" s="18"/>
      <c r="AJ40" s="18"/>
      <c r="AK40" s="18"/>
      <c r="AL40" s="18"/>
      <c r="AM40" s="18"/>
      <c r="AN40" s="28"/>
      <c r="AO40" s="28"/>
      <c r="AP40" s="28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6"/>
    </row>
    <row r="41" spans="2:53" ht="14.25" customHeight="1">
      <c r="B41" s="370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2"/>
      <c r="O41" s="317"/>
      <c r="P41" s="318"/>
      <c r="Q41" s="318"/>
      <c r="R41" s="318"/>
      <c r="S41" s="318"/>
      <c r="T41" s="318"/>
      <c r="U41" s="318"/>
      <c r="V41" s="318"/>
      <c r="W41" s="318"/>
      <c r="X41" s="318"/>
      <c r="Y41" s="319"/>
      <c r="Z41" s="14"/>
      <c r="AA41" s="14"/>
      <c r="AB41" s="14"/>
      <c r="AC41" s="14"/>
      <c r="AD41" s="14"/>
      <c r="AE41" s="14"/>
      <c r="AF41" s="17"/>
      <c r="AG41" s="9" t="s">
        <v>1</v>
      </c>
      <c r="AH41" s="18"/>
      <c r="AI41" s="89" t="s">
        <v>124</v>
      </c>
      <c r="AJ41" s="18"/>
      <c r="AK41" s="18"/>
      <c r="AL41" s="18"/>
      <c r="AM41" s="18"/>
      <c r="AN41" s="28"/>
      <c r="AO41" s="28"/>
      <c r="AP41" s="28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6"/>
    </row>
    <row r="42" spans="2:53" ht="14.25" customHeight="1" thickBot="1"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5"/>
      <c r="O42" s="320"/>
      <c r="P42" s="321"/>
      <c r="Q42" s="321"/>
      <c r="R42" s="321"/>
      <c r="S42" s="321"/>
      <c r="T42" s="321"/>
      <c r="U42" s="321"/>
      <c r="V42" s="321"/>
      <c r="W42" s="321"/>
      <c r="X42" s="321"/>
      <c r="Y42" s="322"/>
      <c r="Z42" s="14"/>
      <c r="AA42" s="14"/>
      <c r="AB42" s="14"/>
      <c r="AC42" s="14"/>
      <c r="AD42" s="14"/>
      <c r="AE42" s="14"/>
      <c r="AF42" s="17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6"/>
    </row>
    <row r="43" spans="2:53" ht="14.25" customHeight="1">
      <c r="B43" s="314" t="s">
        <v>27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6"/>
      <c r="O43" s="314" t="s">
        <v>28</v>
      </c>
      <c r="P43" s="315"/>
      <c r="Q43" s="315"/>
      <c r="R43" s="315"/>
      <c r="S43" s="315"/>
      <c r="T43" s="315"/>
      <c r="U43" s="315"/>
      <c r="V43" s="315"/>
      <c r="W43" s="315"/>
      <c r="X43" s="315"/>
      <c r="Y43" s="316"/>
      <c r="Z43" s="14"/>
      <c r="AA43" s="14"/>
      <c r="AB43" s="14"/>
      <c r="AC43" s="14"/>
      <c r="AD43" s="14"/>
      <c r="AE43" s="14"/>
      <c r="AF43" s="21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5"/>
    </row>
    <row r="44" spans="2:53" ht="14.25" customHeight="1"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9"/>
      <c r="O44" s="317"/>
      <c r="P44" s="318"/>
      <c r="Q44" s="318"/>
      <c r="R44" s="318"/>
      <c r="S44" s="318"/>
      <c r="T44" s="318"/>
      <c r="U44" s="318"/>
      <c r="V44" s="318"/>
      <c r="W44" s="318"/>
      <c r="X44" s="318"/>
      <c r="Y44" s="319"/>
      <c r="Z44" s="14"/>
      <c r="AA44" s="14"/>
      <c r="AB44" s="14"/>
      <c r="AC44" s="14"/>
      <c r="AD44" s="14"/>
      <c r="AE44" s="14"/>
      <c r="AF44" s="17"/>
      <c r="AG44" s="9" t="s">
        <v>1</v>
      </c>
      <c r="AH44" s="18"/>
      <c r="AI44" s="18" t="s">
        <v>12</v>
      </c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80"/>
      <c r="AX44" s="80"/>
      <c r="AY44" s="18"/>
      <c r="AZ44" s="18"/>
      <c r="BA44" s="6"/>
    </row>
    <row r="45" spans="2:53" ht="14.25" customHeight="1"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9"/>
      <c r="O45" s="317"/>
      <c r="P45" s="318"/>
      <c r="Q45" s="318"/>
      <c r="R45" s="318"/>
      <c r="S45" s="318"/>
      <c r="T45" s="318"/>
      <c r="U45" s="318"/>
      <c r="V45" s="318"/>
      <c r="W45" s="318"/>
      <c r="X45" s="318"/>
      <c r="Y45" s="319"/>
      <c r="Z45" s="14"/>
      <c r="AA45" s="14"/>
      <c r="AB45" s="14"/>
      <c r="AC45" s="14"/>
      <c r="AD45" s="14"/>
      <c r="AE45" s="14"/>
      <c r="AF45" s="17"/>
      <c r="AG45" s="4"/>
      <c r="AH45" s="18" t="s">
        <v>13</v>
      </c>
      <c r="AI45" s="18" t="s">
        <v>9</v>
      </c>
      <c r="AJ45" s="313" t="s">
        <v>14</v>
      </c>
      <c r="AK45" s="313"/>
      <c r="AL45" s="18" t="s">
        <v>15</v>
      </c>
      <c r="AM45" s="313" t="s">
        <v>14</v>
      </c>
      <c r="AN45" s="313"/>
      <c r="AO45" s="18" t="s">
        <v>16</v>
      </c>
      <c r="AP45" s="18"/>
      <c r="AQ45" s="18" t="s">
        <v>17</v>
      </c>
      <c r="AR45" s="18" t="s">
        <v>9</v>
      </c>
      <c r="AS45" s="313" t="s">
        <v>14</v>
      </c>
      <c r="AT45" s="313"/>
      <c r="AU45" s="18" t="s">
        <v>15</v>
      </c>
      <c r="AV45" s="313" t="s">
        <v>14</v>
      </c>
      <c r="AW45" s="313"/>
      <c r="AX45" s="18" t="s">
        <v>16</v>
      </c>
      <c r="AY45" s="18"/>
      <c r="AZ45" s="18"/>
      <c r="BA45" s="6"/>
    </row>
    <row r="46" spans="2:53" ht="14.25" customHeight="1">
      <c r="B46" s="317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9"/>
      <c r="O46" s="317"/>
      <c r="P46" s="318"/>
      <c r="Q46" s="318"/>
      <c r="R46" s="318"/>
      <c r="S46" s="318"/>
      <c r="T46" s="318"/>
      <c r="U46" s="318"/>
      <c r="V46" s="318"/>
      <c r="W46" s="318"/>
      <c r="X46" s="318"/>
      <c r="Y46" s="319"/>
      <c r="Z46" s="14"/>
      <c r="AA46" s="14"/>
      <c r="AB46" s="14"/>
      <c r="AC46" s="14"/>
      <c r="AD46" s="14"/>
      <c r="AE46" s="14"/>
      <c r="AF46" s="17"/>
      <c r="AG46" s="4"/>
      <c r="AH46" s="18" t="s">
        <v>18</v>
      </c>
      <c r="AI46" s="18" t="s">
        <v>9</v>
      </c>
      <c r="AJ46" s="313" t="s">
        <v>14</v>
      </c>
      <c r="AK46" s="313"/>
      <c r="AL46" s="18" t="s">
        <v>15</v>
      </c>
      <c r="AM46" s="313" t="s">
        <v>14</v>
      </c>
      <c r="AN46" s="313"/>
      <c r="AO46" s="18" t="s">
        <v>16</v>
      </c>
      <c r="AP46" s="18"/>
      <c r="AQ46" s="18" t="s">
        <v>19</v>
      </c>
      <c r="AR46" s="18" t="s">
        <v>9</v>
      </c>
      <c r="AS46" s="313" t="s">
        <v>14</v>
      </c>
      <c r="AT46" s="313"/>
      <c r="AU46" s="18" t="s">
        <v>15</v>
      </c>
      <c r="AV46" s="313" t="s">
        <v>14</v>
      </c>
      <c r="AW46" s="313"/>
      <c r="AX46" s="18" t="s">
        <v>16</v>
      </c>
      <c r="AY46" s="18"/>
      <c r="AZ46" s="18"/>
      <c r="BA46" s="6"/>
    </row>
    <row r="47" spans="2:53" ht="14.25" customHeight="1"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9"/>
      <c r="O47" s="317"/>
      <c r="P47" s="318"/>
      <c r="Q47" s="318"/>
      <c r="R47" s="318"/>
      <c r="S47" s="318"/>
      <c r="T47" s="318"/>
      <c r="U47" s="318"/>
      <c r="V47" s="318"/>
      <c r="W47" s="318"/>
      <c r="X47" s="318"/>
      <c r="Y47" s="319"/>
      <c r="Z47" s="14"/>
      <c r="AA47" s="14"/>
      <c r="AB47" s="14"/>
      <c r="AC47" s="14"/>
      <c r="AD47" s="14"/>
      <c r="AE47" s="14"/>
      <c r="AF47" s="17"/>
      <c r="AG47" s="18"/>
      <c r="AH47" s="18" t="s">
        <v>20</v>
      </c>
      <c r="AI47" s="18" t="s">
        <v>9</v>
      </c>
      <c r="AJ47" s="313" t="s">
        <v>14</v>
      </c>
      <c r="AK47" s="313"/>
      <c r="AL47" s="18" t="s">
        <v>15</v>
      </c>
      <c r="AM47" s="313" t="s">
        <v>14</v>
      </c>
      <c r="AN47" s="313"/>
      <c r="AO47" s="18" t="s">
        <v>16</v>
      </c>
      <c r="AP47" s="18"/>
      <c r="AQ47" s="18" t="s">
        <v>21</v>
      </c>
      <c r="AR47" s="18" t="s">
        <v>9</v>
      </c>
      <c r="AS47" s="313" t="s">
        <v>14</v>
      </c>
      <c r="AT47" s="313"/>
      <c r="AU47" s="18" t="s">
        <v>15</v>
      </c>
      <c r="AV47" s="313" t="s">
        <v>14</v>
      </c>
      <c r="AW47" s="313"/>
      <c r="AX47" s="18" t="s">
        <v>16</v>
      </c>
      <c r="AY47" s="18"/>
      <c r="AZ47" s="18"/>
      <c r="BA47" s="6"/>
    </row>
    <row r="48" spans="2:53" ht="14.25" customHeight="1"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9"/>
      <c r="O48" s="317"/>
      <c r="P48" s="318"/>
      <c r="Q48" s="318"/>
      <c r="R48" s="318"/>
      <c r="S48" s="318"/>
      <c r="T48" s="318"/>
      <c r="U48" s="318"/>
      <c r="V48" s="318"/>
      <c r="W48" s="318"/>
      <c r="X48" s="318"/>
      <c r="Y48" s="319"/>
      <c r="Z48" s="14"/>
      <c r="AA48" s="14"/>
      <c r="AB48" s="14"/>
      <c r="AC48" s="14"/>
      <c r="AD48" s="14"/>
      <c r="AE48" s="14"/>
      <c r="AF48" s="17"/>
      <c r="AG48" s="18"/>
      <c r="AH48" s="18" t="s">
        <v>22</v>
      </c>
      <c r="AI48" s="18" t="s">
        <v>9</v>
      </c>
      <c r="AJ48" s="313" t="s">
        <v>14</v>
      </c>
      <c r="AK48" s="313"/>
      <c r="AL48" s="18" t="s">
        <v>15</v>
      </c>
      <c r="AM48" s="313" t="s">
        <v>14</v>
      </c>
      <c r="AN48" s="313"/>
      <c r="AO48" s="18" t="s">
        <v>16</v>
      </c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6"/>
    </row>
    <row r="49" spans="2:53" ht="14.25" customHeight="1"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9"/>
      <c r="O49" s="317"/>
      <c r="P49" s="318"/>
      <c r="Q49" s="318"/>
      <c r="R49" s="318"/>
      <c r="S49" s="318"/>
      <c r="T49" s="318"/>
      <c r="U49" s="318"/>
      <c r="V49" s="318"/>
      <c r="W49" s="318"/>
      <c r="X49" s="318"/>
      <c r="Y49" s="319"/>
      <c r="Z49" s="14"/>
      <c r="AA49" s="14"/>
      <c r="AB49" s="14"/>
      <c r="AC49" s="14"/>
      <c r="AD49" s="14"/>
      <c r="AE49" s="14"/>
      <c r="AF49" s="17"/>
      <c r="AG49" s="4"/>
      <c r="AH49" s="4" t="s">
        <v>196</v>
      </c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6"/>
    </row>
    <row r="50" spans="2:53" ht="14.25" customHeight="1">
      <c r="B50" s="317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9"/>
      <c r="O50" s="317"/>
      <c r="P50" s="318"/>
      <c r="Q50" s="318"/>
      <c r="R50" s="318"/>
      <c r="S50" s="318"/>
      <c r="T50" s="318"/>
      <c r="U50" s="318"/>
      <c r="V50" s="318"/>
      <c r="W50" s="318"/>
      <c r="X50" s="318"/>
      <c r="Y50" s="319"/>
      <c r="Z50" s="14"/>
      <c r="AA50" s="14"/>
      <c r="AB50" s="14"/>
      <c r="AC50" s="14"/>
      <c r="AD50" s="14"/>
      <c r="AE50" s="14"/>
      <c r="AF50" s="17"/>
      <c r="AG50" s="4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6"/>
    </row>
    <row r="51" spans="2:53" ht="14.25" customHeight="1">
      <c r="B51" s="317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9"/>
      <c r="O51" s="317"/>
      <c r="P51" s="318"/>
      <c r="Q51" s="318"/>
      <c r="R51" s="318"/>
      <c r="S51" s="318"/>
      <c r="T51" s="318"/>
      <c r="U51" s="318"/>
      <c r="V51" s="318"/>
      <c r="W51" s="318"/>
      <c r="X51" s="318"/>
      <c r="Y51" s="319"/>
      <c r="Z51" s="14"/>
      <c r="AA51" s="14"/>
      <c r="AB51" s="14"/>
      <c r="AC51" s="14"/>
      <c r="AD51" s="14"/>
      <c r="AE51" s="14"/>
      <c r="AF51" s="17"/>
      <c r="AG51" s="9" t="s">
        <v>1</v>
      </c>
      <c r="AH51" s="18"/>
      <c r="AI51" s="89" t="s">
        <v>123</v>
      </c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6"/>
    </row>
    <row r="52" spans="2:53" ht="14.25" customHeight="1" thickBot="1">
      <c r="B52" s="320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2"/>
      <c r="O52" s="320"/>
      <c r="P52" s="321"/>
      <c r="Q52" s="321"/>
      <c r="R52" s="321"/>
      <c r="S52" s="321"/>
      <c r="T52" s="321"/>
      <c r="U52" s="321"/>
      <c r="V52" s="321"/>
      <c r="W52" s="321"/>
      <c r="X52" s="321"/>
      <c r="Y52" s="322"/>
      <c r="Z52" s="14"/>
      <c r="AA52" s="14"/>
      <c r="AB52" s="14"/>
      <c r="AC52" s="14"/>
      <c r="AD52" s="14"/>
      <c r="AE52" s="14"/>
      <c r="AF52" s="19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5"/>
    </row>
    <row r="53" spans="2:53" ht="14.25" customHeight="1">
      <c r="B53" s="314" t="s">
        <v>29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6"/>
      <c r="O53" s="314" t="s">
        <v>30</v>
      </c>
      <c r="P53" s="315"/>
      <c r="Q53" s="315"/>
      <c r="R53" s="315"/>
      <c r="S53" s="315"/>
      <c r="T53" s="315"/>
      <c r="U53" s="315"/>
      <c r="V53" s="315"/>
      <c r="W53" s="315"/>
      <c r="X53" s="315"/>
      <c r="Y53" s="316"/>
      <c r="Z53" s="14"/>
      <c r="AA53" s="14"/>
      <c r="AB53" s="14"/>
      <c r="AC53" s="14"/>
      <c r="AD53" s="14"/>
      <c r="AE53" s="14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6"/>
    </row>
    <row r="54" spans="2:53" ht="14.25" customHeight="1"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9"/>
      <c r="O54" s="317"/>
      <c r="P54" s="318"/>
      <c r="Q54" s="318"/>
      <c r="R54" s="318"/>
      <c r="S54" s="318"/>
      <c r="T54" s="318"/>
      <c r="U54" s="318"/>
      <c r="V54" s="318"/>
      <c r="W54" s="318"/>
      <c r="X54" s="318"/>
      <c r="Y54" s="319"/>
      <c r="Z54" s="14"/>
      <c r="AA54" s="14"/>
      <c r="AB54" s="14"/>
      <c r="AC54" s="14"/>
      <c r="AD54" s="14"/>
      <c r="AE54" s="14"/>
      <c r="AF54" s="17"/>
      <c r="AG54" s="9" t="s">
        <v>1</v>
      </c>
      <c r="AH54" s="18"/>
      <c r="AI54" s="18" t="s">
        <v>67</v>
      </c>
      <c r="AJ54" s="18"/>
      <c r="AK54" s="18"/>
      <c r="AL54" s="18"/>
      <c r="AM54" s="18"/>
      <c r="AN54" s="18"/>
      <c r="AO54" s="18" t="s">
        <v>9</v>
      </c>
      <c r="AP54" s="313"/>
      <c r="AQ54" s="313"/>
      <c r="AR54" s="313"/>
      <c r="AS54" s="313"/>
      <c r="AT54" s="313"/>
      <c r="AU54" s="18" t="s">
        <v>16</v>
      </c>
      <c r="AV54" s="18"/>
      <c r="AZ54" s="18"/>
      <c r="BA54" s="6"/>
    </row>
    <row r="55" spans="2:53" ht="14.25" customHeight="1">
      <c r="B55" s="317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9"/>
      <c r="O55" s="317"/>
      <c r="P55" s="318"/>
      <c r="Q55" s="318"/>
      <c r="R55" s="318"/>
      <c r="S55" s="318"/>
      <c r="T55" s="318"/>
      <c r="U55" s="318"/>
      <c r="V55" s="318"/>
      <c r="W55" s="318"/>
      <c r="X55" s="318"/>
      <c r="Y55" s="319"/>
      <c r="Z55" s="14"/>
      <c r="AA55" s="14"/>
      <c r="AB55" s="14"/>
      <c r="AC55" s="14"/>
      <c r="AD55" s="14"/>
      <c r="AE55" s="14"/>
      <c r="AF55" s="17"/>
      <c r="AG55" s="9"/>
      <c r="AH55" s="18"/>
      <c r="AI55" s="18"/>
      <c r="AJ55" s="18"/>
      <c r="AK55" s="18"/>
      <c r="AL55" s="18"/>
      <c r="AM55" s="18"/>
      <c r="AN55" s="18"/>
      <c r="AO55" s="18"/>
      <c r="AP55" s="28"/>
      <c r="AQ55" s="28"/>
      <c r="AR55" s="28"/>
      <c r="AS55" s="28"/>
      <c r="AT55" s="28"/>
      <c r="AU55" s="18"/>
      <c r="AV55" s="18"/>
      <c r="AW55" s="80"/>
      <c r="AX55" s="80"/>
      <c r="AY55" s="18"/>
      <c r="AZ55" s="18"/>
      <c r="BA55" s="6"/>
    </row>
    <row r="56" spans="2:53" ht="14.25" customHeight="1">
      <c r="B56" s="317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9"/>
      <c r="O56" s="317"/>
      <c r="P56" s="318"/>
      <c r="Q56" s="318"/>
      <c r="R56" s="318"/>
      <c r="S56" s="318"/>
      <c r="T56" s="318"/>
      <c r="U56" s="318"/>
      <c r="V56" s="318"/>
      <c r="W56" s="318"/>
      <c r="X56" s="318"/>
      <c r="Y56" s="319"/>
      <c r="Z56" s="14"/>
      <c r="AA56" s="14"/>
      <c r="AB56" s="14"/>
      <c r="AC56" s="14"/>
      <c r="AD56" s="14"/>
      <c r="AE56" s="14"/>
      <c r="AF56" s="17"/>
      <c r="AG56" s="9" t="s">
        <v>1</v>
      </c>
      <c r="AI56" s="89" t="s">
        <v>121</v>
      </c>
      <c r="AJ56" s="18"/>
      <c r="AK56" s="18"/>
      <c r="AL56" s="18"/>
      <c r="AM56" s="18"/>
      <c r="AN56" s="18"/>
      <c r="AO56" s="18"/>
      <c r="AP56" s="28"/>
      <c r="AQ56" s="28"/>
      <c r="AR56" s="28"/>
      <c r="AS56" s="28"/>
      <c r="AT56" s="28"/>
      <c r="AU56" s="18"/>
      <c r="AV56" s="18"/>
      <c r="AW56" s="80"/>
      <c r="AX56" s="80"/>
      <c r="AY56" s="18"/>
      <c r="AZ56" s="18"/>
      <c r="BA56" s="6"/>
    </row>
    <row r="57" spans="2:53" ht="14.25" customHeight="1" thickBot="1">
      <c r="B57" s="320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2"/>
      <c r="O57" s="320"/>
      <c r="P57" s="321"/>
      <c r="Q57" s="321"/>
      <c r="R57" s="321"/>
      <c r="S57" s="321"/>
      <c r="T57" s="321"/>
      <c r="U57" s="321"/>
      <c r="V57" s="321"/>
      <c r="W57" s="321"/>
      <c r="X57" s="321"/>
      <c r="Y57" s="322"/>
      <c r="AF57" s="23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5"/>
    </row>
    <row r="58" spans="2:53" ht="14.25" customHeight="1">
      <c r="B58" s="314" t="s">
        <v>40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6"/>
      <c r="O58" s="323" t="s">
        <v>116</v>
      </c>
      <c r="P58" s="315"/>
      <c r="Q58" s="315"/>
      <c r="R58" s="315"/>
      <c r="S58" s="315"/>
      <c r="T58" s="315"/>
      <c r="U58" s="315"/>
      <c r="V58" s="315"/>
      <c r="W58" s="315"/>
      <c r="X58" s="315"/>
      <c r="Y58" s="316"/>
      <c r="Z58" s="14"/>
      <c r="AA58" s="14"/>
      <c r="AB58" s="14"/>
      <c r="AC58" s="14"/>
      <c r="AD58" s="14"/>
      <c r="AE58" s="14"/>
      <c r="AF58" s="21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18"/>
      <c r="AZ58" s="18"/>
      <c r="BA58" s="6"/>
    </row>
    <row r="59" spans="2:53" ht="14.25" customHeight="1">
      <c r="B59" s="317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9"/>
      <c r="O59" s="317"/>
      <c r="P59" s="318"/>
      <c r="Q59" s="318"/>
      <c r="R59" s="318"/>
      <c r="S59" s="318"/>
      <c r="T59" s="318"/>
      <c r="U59" s="318"/>
      <c r="V59" s="318"/>
      <c r="W59" s="318"/>
      <c r="X59" s="318"/>
      <c r="Y59" s="319"/>
      <c r="Z59" s="14"/>
      <c r="AA59" s="14"/>
      <c r="AB59" s="14"/>
      <c r="AC59" s="14"/>
      <c r="AD59" s="14"/>
      <c r="AE59" s="14"/>
      <c r="AF59" s="17"/>
      <c r="AG59" s="9" t="s">
        <v>68</v>
      </c>
      <c r="AH59" s="18"/>
      <c r="AI59" s="18" t="s">
        <v>69</v>
      </c>
      <c r="AJ59" s="18"/>
      <c r="AK59" s="18"/>
      <c r="AL59" s="18"/>
      <c r="AM59" s="18"/>
      <c r="AN59" s="18"/>
      <c r="AO59" s="18"/>
      <c r="AS59" s="28"/>
      <c r="AT59" s="28"/>
      <c r="AU59" s="18"/>
      <c r="AV59" s="18"/>
      <c r="AW59" s="18"/>
      <c r="AX59" s="18"/>
      <c r="AY59" s="18"/>
      <c r="AZ59" s="18"/>
      <c r="BA59" s="6"/>
    </row>
    <row r="60" spans="2:53" ht="14.25" customHeight="1">
      <c r="B60" s="317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9"/>
      <c r="O60" s="317"/>
      <c r="P60" s="318"/>
      <c r="Q60" s="318"/>
      <c r="R60" s="318"/>
      <c r="S60" s="318"/>
      <c r="T60" s="318"/>
      <c r="U60" s="318"/>
      <c r="V60" s="318"/>
      <c r="W60" s="318"/>
      <c r="X60" s="318"/>
      <c r="Y60" s="319"/>
      <c r="Z60" s="14"/>
      <c r="AA60" s="14"/>
      <c r="AB60" s="14"/>
      <c r="AC60" s="14"/>
      <c r="AD60" s="14"/>
      <c r="AE60" s="14"/>
      <c r="AF60" s="17"/>
      <c r="AG60" s="9"/>
      <c r="AH60" s="18"/>
      <c r="AI60" s="18"/>
      <c r="AJ60" s="18"/>
      <c r="AK60" s="18"/>
      <c r="AL60" s="18"/>
      <c r="AM60" s="18"/>
      <c r="AN60" s="18"/>
      <c r="AO60" s="18"/>
      <c r="AP60" s="122"/>
      <c r="AQ60" s="81"/>
      <c r="AS60" s="28"/>
      <c r="AT60" s="28"/>
      <c r="AU60" s="18"/>
      <c r="AV60" s="18"/>
      <c r="AW60" s="18"/>
      <c r="AX60" s="18"/>
      <c r="AY60" s="18"/>
      <c r="AZ60" s="18"/>
      <c r="BA60" s="6"/>
    </row>
    <row r="61" spans="2:53" ht="14.25" customHeight="1">
      <c r="B61" s="317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9"/>
      <c r="O61" s="317"/>
      <c r="P61" s="318"/>
      <c r="Q61" s="318"/>
      <c r="R61" s="318"/>
      <c r="S61" s="318"/>
      <c r="T61" s="318"/>
      <c r="U61" s="318"/>
      <c r="V61" s="318"/>
      <c r="W61" s="318"/>
      <c r="X61" s="318"/>
      <c r="Y61" s="319"/>
      <c r="Z61" s="14"/>
      <c r="AA61" s="14"/>
      <c r="AB61" s="14"/>
      <c r="AC61" s="14"/>
      <c r="AD61" s="14"/>
      <c r="AE61" s="14"/>
      <c r="AF61" s="17"/>
      <c r="AG61" s="9" t="s">
        <v>1</v>
      </c>
      <c r="AH61" s="85"/>
      <c r="AI61" s="88" t="s">
        <v>120</v>
      </c>
      <c r="AJ61" s="18"/>
      <c r="AK61" s="18"/>
      <c r="AL61" s="18"/>
      <c r="AM61" s="18"/>
      <c r="AN61" s="18"/>
      <c r="AO61" s="18"/>
      <c r="AP61" s="122"/>
      <c r="AQ61" s="81"/>
      <c r="AS61" s="28"/>
      <c r="AT61" s="28"/>
      <c r="AU61" s="18"/>
      <c r="AV61" s="18"/>
      <c r="AW61" s="18"/>
      <c r="AX61" s="18"/>
      <c r="AY61" s="18"/>
      <c r="AZ61" s="18"/>
      <c r="BA61" s="6"/>
    </row>
    <row r="62" spans="2:53" ht="14.25" customHeight="1" thickBot="1">
      <c r="B62" s="320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2"/>
      <c r="O62" s="320"/>
      <c r="P62" s="321"/>
      <c r="Q62" s="321"/>
      <c r="R62" s="321"/>
      <c r="S62" s="321"/>
      <c r="T62" s="321"/>
      <c r="U62" s="321"/>
      <c r="V62" s="321"/>
      <c r="W62" s="321"/>
      <c r="X62" s="321"/>
      <c r="Y62" s="322"/>
      <c r="AF62" s="23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5"/>
    </row>
    <row r="63" spans="2:51" ht="18" thickBot="1">
      <c r="B63" s="11"/>
      <c r="C63" s="12"/>
      <c r="D63" s="9"/>
      <c r="E63" s="9"/>
      <c r="F63" s="9"/>
      <c r="G63" s="9"/>
      <c r="H63" s="9"/>
      <c r="I63" s="9"/>
      <c r="J63" s="9"/>
      <c r="K63" s="9"/>
      <c r="L63" s="9"/>
      <c r="M63" s="12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2:27" ht="18.75" customHeight="1" thickBot="1">
      <c r="B64" s="352" t="s">
        <v>93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4"/>
      <c r="W64" s="35"/>
      <c r="X64" s="35"/>
      <c r="Y64" s="35"/>
      <c r="Z64" s="35"/>
      <c r="AA64" s="35"/>
    </row>
    <row r="65" spans="2:51" ht="8.25" customHeight="1" thickBot="1">
      <c r="B65" s="11"/>
      <c r="C65" s="12"/>
      <c r="D65" s="9"/>
      <c r="E65" s="9"/>
      <c r="F65" s="9"/>
      <c r="G65" s="9"/>
      <c r="H65" s="9"/>
      <c r="I65" s="9"/>
      <c r="J65" s="9"/>
      <c r="K65" s="9"/>
      <c r="L65" s="9"/>
      <c r="M65" s="12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2:53" ht="32.25" customHeight="1" thickBot="1">
      <c r="B66" s="324" t="s">
        <v>2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6"/>
      <c r="O66" s="339" t="s">
        <v>3</v>
      </c>
      <c r="P66" s="340"/>
      <c r="Q66" s="340"/>
      <c r="R66" s="340"/>
      <c r="S66" s="340"/>
      <c r="T66" s="340"/>
      <c r="U66" s="340"/>
      <c r="V66" s="340"/>
      <c r="W66" s="340"/>
      <c r="X66" s="340"/>
      <c r="Y66" s="341"/>
      <c r="Z66" s="336"/>
      <c r="AA66" s="337"/>
      <c r="AB66" s="337"/>
      <c r="AC66" s="337"/>
      <c r="AD66" s="337"/>
      <c r="AE66" s="338"/>
      <c r="AF66" s="324" t="s">
        <v>4</v>
      </c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6"/>
    </row>
    <row r="67" spans="2:53" ht="14.25" customHeight="1">
      <c r="B67" s="342" t="s">
        <v>70</v>
      </c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4"/>
      <c r="O67" s="342" t="s">
        <v>71</v>
      </c>
      <c r="P67" s="343"/>
      <c r="Q67" s="343"/>
      <c r="R67" s="343"/>
      <c r="S67" s="343"/>
      <c r="T67" s="343"/>
      <c r="U67" s="343"/>
      <c r="V67" s="343"/>
      <c r="W67" s="343"/>
      <c r="X67" s="343"/>
      <c r="Y67" s="344"/>
      <c r="Z67" s="30"/>
      <c r="AA67" s="30"/>
      <c r="AB67" s="30"/>
      <c r="AC67" s="30"/>
      <c r="AD67" s="30"/>
      <c r="AE67" s="30"/>
      <c r="AF67" s="31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3"/>
    </row>
    <row r="68" spans="2:53" ht="14.25" customHeight="1">
      <c r="B68" s="345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7"/>
      <c r="O68" s="345"/>
      <c r="P68" s="346"/>
      <c r="Q68" s="346"/>
      <c r="R68" s="346"/>
      <c r="S68" s="346"/>
      <c r="T68" s="346"/>
      <c r="U68" s="346"/>
      <c r="V68" s="346"/>
      <c r="W68" s="346"/>
      <c r="X68" s="346"/>
      <c r="Y68" s="347"/>
      <c r="Z68" s="30"/>
      <c r="AA68" s="30"/>
      <c r="AB68" s="30"/>
      <c r="AC68" s="30"/>
      <c r="AD68" s="30"/>
      <c r="AE68" s="30"/>
      <c r="AF68" s="34"/>
      <c r="AG68" s="35" t="s">
        <v>1</v>
      </c>
      <c r="AH68" s="36"/>
      <c r="AI68" s="36" t="s">
        <v>72</v>
      </c>
      <c r="AJ68" s="36"/>
      <c r="AK68" s="36"/>
      <c r="AL68" s="36"/>
      <c r="AM68" s="39"/>
      <c r="AN68" s="36"/>
      <c r="AO68" s="36"/>
      <c r="AP68" s="39"/>
      <c r="AQ68" s="39"/>
      <c r="AR68" s="36"/>
      <c r="AS68" s="39"/>
      <c r="AT68" s="36"/>
      <c r="AU68" s="36"/>
      <c r="AV68" s="36"/>
      <c r="AY68" s="36"/>
      <c r="AZ68" s="37"/>
      <c r="BA68" s="38"/>
    </row>
    <row r="69" spans="2:53" ht="14.25" customHeight="1">
      <c r="B69" s="345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7"/>
      <c r="O69" s="345"/>
      <c r="P69" s="346"/>
      <c r="Q69" s="346"/>
      <c r="R69" s="346"/>
      <c r="S69" s="346"/>
      <c r="T69" s="346"/>
      <c r="U69" s="346"/>
      <c r="V69" s="346"/>
      <c r="W69" s="346"/>
      <c r="X69" s="346"/>
      <c r="Y69" s="347"/>
      <c r="Z69" s="30"/>
      <c r="AA69" s="30"/>
      <c r="AB69" s="30"/>
      <c r="AC69" s="30"/>
      <c r="AD69" s="30"/>
      <c r="AE69" s="30"/>
      <c r="AF69" s="34"/>
      <c r="AG69" s="18"/>
      <c r="AH69" s="36"/>
      <c r="AI69" s="36"/>
      <c r="AJ69" s="36" t="s">
        <v>77</v>
      </c>
      <c r="AK69" s="39"/>
      <c r="AL69" s="39"/>
      <c r="AM69" s="36"/>
      <c r="AN69" s="39"/>
      <c r="AO69" s="36"/>
      <c r="AP69" s="36"/>
      <c r="AQ69" s="36"/>
      <c r="AR69" s="36" t="s">
        <v>9</v>
      </c>
      <c r="AS69" s="351"/>
      <c r="AT69" s="351"/>
      <c r="AU69" s="351"/>
      <c r="AV69" s="36" t="s">
        <v>16</v>
      </c>
      <c r="AW69" s="37" t="s">
        <v>64</v>
      </c>
      <c r="AX69" s="36"/>
      <c r="AY69" s="39"/>
      <c r="AZ69" s="37"/>
      <c r="BA69" s="38"/>
    </row>
    <row r="70" spans="2:53" ht="14.25" customHeight="1">
      <c r="B70" s="345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7"/>
      <c r="O70" s="345"/>
      <c r="P70" s="346"/>
      <c r="Q70" s="346"/>
      <c r="R70" s="346"/>
      <c r="S70" s="346"/>
      <c r="T70" s="346"/>
      <c r="U70" s="346"/>
      <c r="V70" s="346"/>
      <c r="W70" s="346"/>
      <c r="X70" s="346"/>
      <c r="Y70" s="347"/>
      <c r="Z70" s="30"/>
      <c r="AA70" s="30"/>
      <c r="AB70" s="30"/>
      <c r="AC70" s="30"/>
      <c r="AD70" s="30"/>
      <c r="AE70" s="30"/>
      <c r="AF70" s="34"/>
      <c r="AG70" s="18"/>
      <c r="AH70" s="36"/>
      <c r="AI70" s="36"/>
      <c r="AJ70" s="36" t="s">
        <v>78</v>
      </c>
      <c r="AK70" s="39"/>
      <c r="AL70" s="39"/>
      <c r="AM70" s="36"/>
      <c r="AN70" s="39"/>
      <c r="AO70" s="36"/>
      <c r="AP70" s="36"/>
      <c r="AQ70" s="36"/>
      <c r="AR70" s="36" t="s">
        <v>9</v>
      </c>
      <c r="AS70" s="351"/>
      <c r="AT70" s="351"/>
      <c r="AU70" s="351"/>
      <c r="AV70" s="36" t="s">
        <v>16</v>
      </c>
      <c r="AW70" s="37" t="s">
        <v>73</v>
      </c>
      <c r="AX70" s="36"/>
      <c r="AY70" s="36"/>
      <c r="AZ70" s="37"/>
      <c r="BA70" s="38"/>
    </row>
    <row r="71" spans="2:53" ht="14.25" customHeight="1">
      <c r="B71" s="345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7"/>
      <c r="O71" s="345"/>
      <c r="P71" s="346"/>
      <c r="Q71" s="346"/>
      <c r="R71" s="346"/>
      <c r="S71" s="346"/>
      <c r="T71" s="346"/>
      <c r="U71" s="346"/>
      <c r="V71" s="346"/>
      <c r="W71" s="346"/>
      <c r="X71" s="346"/>
      <c r="Y71" s="347"/>
      <c r="Z71" s="30"/>
      <c r="AA71" s="30"/>
      <c r="AB71" s="30"/>
      <c r="AC71" s="30"/>
      <c r="AD71" s="30"/>
      <c r="AE71" s="30"/>
      <c r="AF71" s="34"/>
      <c r="AH71" s="36"/>
      <c r="AI71" s="119" t="s">
        <v>195</v>
      </c>
      <c r="AJ71" s="36"/>
      <c r="AK71" s="36"/>
      <c r="AL71" s="36"/>
      <c r="AM71" s="36"/>
      <c r="AN71" s="36"/>
      <c r="AO71" s="36"/>
      <c r="AP71" s="39"/>
      <c r="AQ71" s="39"/>
      <c r="AR71" s="39"/>
      <c r="AS71" s="39"/>
      <c r="AT71" s="39"/>
      <c r="AU71" s="36"/>
      <c r="AV71" s="36"/>
      <c r="AW71" s="36"/>
      <c r="AX71" s="36"/>
      <c r="AY71" s="36"/>
      <c r="AZ71" s="36"/>
      <c r="BA71" s="38"/>
    </row>
    <row r="72" spans="2:53" ht="14.25" customHeight="1">
      <c r="B72" s="345"/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7"/>
      <c r="O72" s="345"/>
      <c r="P72" s="346"/>
      <c r="Q72" s="346"/>
      <c r="R72" s="346"/>
      <c r="S72" s="346"/>
      <c r="T72" s="346"/>
      <c r="U72" s="346"/>
      <c r="V72" s="346"/>
      <c r="W72" s="346"/>
      <c r="X72" s="346"/>
      <c r="Y72" s="347"/>
      <c r="Z72" s="30"/>
      <c r="AA72" s="30"/>
      <c r="AB72" s="30"/>
      <c r="AC72" s="30"/>
      <c r="AD72" s="30"/>
      <c r="AE72" s="30"/>
      <c r="AF72" s="34"/>
      <c r="AG72" s="9" t="s">
        <v>1</v>
      </c>
      <c r="AH72" s="85"/>
      <c r="AI72" s="86" t="s">
        <v>193</v>
      </c>
      <c r="AJ72" s="36"/>
      <c r="AK72" s="36"/>
      <c r="AL72" s="36"/>
      <c r="AM72" s="36"/>
      <c r="AN72" s="36"/>
      <c r="AO72" s="36"/>
      <c r="AP72" s="39"/>
      <c r="AQ72" s="39"/>
      <c r="AR72" s="39"/>
      <c r="AS72" s="39"/>
      <c r="AT72" s="39"/>
      <c r="AU72" s="36"/>
      <c r="AV72" s="36"/>
      <c r="AW72" s="36"/>
      <c r="AX72" s="36"/>
      <c r="AY72" s="36"/>
      <c r="AZ72" s="36"/>
      <c r="BA72" s="38"/>
    </row>
    <row r="73" spans="2:53" ht="14.25" customHeight="1">
      <c r="B73" s="345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7"/>
      <c r="O73" s="345"/>
      <c r="P73" s="346"/>
      <c r="Q73" s="346"/>
      <c r="R73" s="346"/>
      <c r="S73" s="346"/>
      <c r="T73" s="346"/>
      <c r="U73" s="346"/>
      <c r="V73" s="346"/>
      <c r="W73" s="346"/>
      <c r="X73" s="346"/>
      <c r="Y73" s="347"/>
      <c r="Z73" s="30"/>
      <c r="AA73" s="30"/>
      <c r="AB73" s="30"/>
      <c r="AC73" s="30"/>
      <c r="AD73" s="30"/>
      <c r="AE73" s="30"/>
      <c r="AF73" s="34"/>
      <c r="AG73" s="9"/>
      <c r="AH73" s="85"/>
      <c r="AI73" s="86"/>
      <c r="AJ73" s="36"/>
      <c r="AK73" s="36"/>
      <c r="AL73" s="36"/>
      <c r="AM73" s="36"/>
      <c r="AN73" s="36"/>
      <c r="AO73" s="36"/>
      <c r="AP73" s="39"/>
      <c r="AQ73" s="39"/>
      <c r="AR73" s="39"/>
      <c r="AS73" s="39"/>
      <c r="AT73" s="39"/>
      <c r="AU73" s="36"/>
      <c r="AV73" s="36"/>
      <c r="AW73" s="36"/>
      <c r="AX73" s="36"/>
      <c r="AY73" s="36"/>
      <c r="AZ73" s="36"/>
      <c r="BA73" s="38"/>
    </row>
    <row r="74" spans="2:53" ht="14.25" customHeight="1">
      <c r="B74" s="345"/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7"/>
      <c r="O74" s="345"/>
      <c r="P74" s="346"/>
      <c r="Q74" s="346"/>
      <c r="R74" s="346"/>
      <c r="S74" s="346"/>
      <c r="T74" s="346"/>
      <c r="U74" s="346"/>
      <c r="V74" s="346"/>
      <c r="W74" s="346"/>
      <c r="X74" s="346"/>
      <c r="Y74" s="347"/>
      <c r="Z74" s="30"/>
      <c r="AA74" s="30"/>
      <c r="AB74" s="30"/>
      <c r="AC74" s="30"/>
      <c r="AD74" s="30"/>
      <c r="AE74" s="30"/>
      <c r="AF74" s="34"/>
      <c r="AG74" s="9" t="s">
        <v>1</v>
      </c>
      <c r="AH74" s="85"/>
      <c r="AI74" s="86" t="s">
        <v>119</v>
      </c>
      <c r="AJ74" s="36"/>
      <c r="AK74" s="36"/>
      <c r="AL74" s="36"/>
      <c r="AM74" s="36"/>
      <c r="AN74" s="36"/>
      <c r="AO74" s="36"/>
      <c r="AP74" s="39"/>
      <c r="AQ74" s="39"/>
      <c r="AR74" s="39"/>
      <c r="AS74" s="39"/>
      <c r="AT74" s="39"/>
      <c r="AU74" s="36"/>
      <c r="AV74" s="36"/>
      <c r="AW74" s="36"/>
      <c r="AX74" s="36"/>
      <c r="AY74" s="36"/>
      <c r="AZ74" s="36"/>
      <c r="BA74" s="38"/>
    </row>
    <row r="75" spans="2:53" ht="14.25" customHeight="1" thickBot="1">
      <c r="B75" s="348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50"/>
      <c r="O75" s="348"/>
      <c r="P75" s="349"/>
      <c r="Q75" s="349"/>
      <c r="R75" s="349"/>
      <c r="S75" s="349"/>
      <c r="T75" s="349"/>
      <c r="U75" s="349"/>
      <c r="V75" s="349"/>
      <c r="W75" s="349"/>
      <c r="X75" s="349"/>
      <c r="Y75" s="350"/>
      <c r="Z75" s="30"/>
      <c r="AA75" s="30"/>
      <c r="AB75" s="30"/>
      <c r="AC75" s="30"/>
      <c r="AD75" s="30"/>
      <c r="AE75" s="30"/>
      <c r="AF75" s="40"/>
      <c r="AG75" s="46"/>
      <c r="AH75" s="41"/>
      <c r="AI75" s="50"/>
      <c r="AJ75" s="41"/>
      <c r="AK75" s="41"/>
      <c r="AL75" s="41"/>
      <c r="AM75" s="41"/>
      <c r="AN75" s="41"/>
      <c r="AO75" s="41"/>
      <c r="AP75" s="42"/>
      <c r="AQ75" s="42"/>
      <c r="AR75" s="42"/>
      <c r="AS75" s="42"/>
      <c r="AT75" s="42"/>
      <c r="AU75" s="41"/>
      <c r="AV75" s="41"/>
      <c r="AW75" s="41"/>
      <c r="AX75" s="41"/>
      <c r="AY75" s="41"/>
      <c r="AZ75" s="41"/>
      <c r="BA75" s="43"/>
    </row>
    <row r="76" spans="2:53" ht="14.25" customHeight="1">
      <c r="B76" s="342" t="s">
        <v>74</v>
      </c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4"/>
      <c r="O76" s="342" t="s">
        <v>75</v>
      </c>
      <c r="P76" s="343"/>
      <c r="Q76" s="343"/>
      <c r="R76" s="343"/>
      <c r="S76" s="343"/>
      <c r="T76" s="343"/>
      <c r="U76" s="343"/>
      <c r="V76" s="343"/>
      <c r="W76" s="343"/>
      <c r="X76" s="343"/>
      <c r="Y76" s="344"/>
      <c r="Z76" s="30"/>
      <c r="AA76" s="30"/>
      <c r="AB76" s="30"/>
      <c r="AC76" s="30"/>
      <c r="AD76" s="30"/>
      <c r="AE76" s="30"/>
      <c r="AF76" s="31"/>
      <c r="AG76" s="32"/>
      <c r="AH76" s="32"/>
      <c r="AI76" s="32"/>
      <c r="AJ76" s="32"/>
      <c r="AK76" s="32"/>
      <c r="AL76" s="32"/>
      <c r="AM76" s="32"/>
      <c r="AN76" s="32"/>
      <c r="AO76" s="32"/>
      <c r="AP76" s="44"/>
      <c r="AQ76" s="44"/>
      <c r="AR76" s="44"/>
      <c r="AS76" s="44"/>
      <c r="AT76" s="44"/>
      <c r="AU76" s="32"/>
      <c r="AV76" s="32"/>
      <c r="AW76" s="32"/>
      <c r="AX76" s="32"/>
      <c r="AY76" s="32"/>
      <c r="AZ76" s="32"/>
      <c r="BA76" s="33"/>
    </row>
    <row r="77" spans="2:53" ht="14.25" customHeight="1">
      <c r="B77" s="345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7"/>
      <c r="O77" s="345"/>
      <c r="P77" s="346"/>
      <c r="Q77" s="346"/>
      <c r="R77" s="346"/>
      <c r="S77" s="346"/>
      <c r="T77" s="346"/>
      <c r="U77" s="346"/>
      <c r="V77" s="346"/>
      <c r="W77" s="346"/>
      <c r="X77" s="346"/>
      <c r="Y77" s="347"/>
      <c r="Z77" s="30"/>
      <c r="AA77" s="30"/>
      <c r="AB77" s="30"/>
      <c r="AC77" s="30"/>
      <c r="AD77" s="30"/>
      <c r="AE77" s="30"/>
      <c r="AF77" s="34"/>
      <c r="AG77" s="35" t="s">
        <v>1</v>
      </c>
      <c r="AH77" s="36"/>
      <c r="AI77" s="36" t="s">
        <v>65</v>
      </c>
      <c r="AJ77" s="36"/>
      <c r="AK77" s="36"/>
      <c r="AL77" s="36"/>
      <c r="AM77" s="36"/>
      <c r="AN77" s="36"/>
      <c r="AO77" s="36"/>
      <c r="AP77" s="39"/>
      <c r="AS77" s="39"/>
      <c r="AT77" s="36"/>
      <c r="AU77" s="39"/>
      <c r="AV77" s="39"/>
      <c r="AW77" s="39"/>
      <c r="AX77" s="36"/>
      <c r="AY77" s="37"/>
      <c r="AZ77" s="36"/>
      <c r="BA77" s="38"/>
    </row>
    <row r="78" spans="2:53" ht="14.25" customHeight="1">
      <c r="B78" s="345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7"/>
      <c r="O78" s="345"/>
      <c r="P78" s="346"/>
      <c r="Q78" s="346"/>
      <c r="R78" s="346"/>
      <c r="S78" s="346"/>
      <c r="T78" s="346"/>
      <c r="U78" s="346"/>
      <c r="V78" s="346"/>
      <c r="W78" s="346"/>
      <c r="X78" s="346"/>
      <c r="Y78" s="347"/>
      <c r="Z78" s="30"/>
      <c r="AA78" s="30"/>
      <c r="AB78" s="30"/>
      <c r="AC78" s="30"/>
      <c r="AD78" s="30"/>
      <c r="AE78" s="30"/>
      <c r="AF78" s="34"/>
      <c r="AG78" s="35"/>
      <c r="AH78" s="36"/>
      <c r="AI78" s="36"/>
      <c r="AJ78" s="36"/>
      <c r="AK78" s="36"/>
      <c r="AL78" s="36"/>
      <c r="AM78" s="36"/>
      <c r="AN78" s="36"/>
      <c r="AO78" s="36"/>
      <c r="AP78" s="39"/>
      <c r="AQ78" s="121"/>
      <c r="AR78" s="84"/>
      <c r="AS78" s="39"/>
      <c r="AT78" s="36"/>
      <c r="AU78" s="39"/>
      <c r="AV78" s="39"/>
      <c r="AW78" s="39"/>
      <c r="AX78" s="36"/>
      <c r="AY78" s="37"/>
      <c r="AZ78" s="36"/>
      <c r="BA78" s="38"/>
    </row>
    <row r="79" spans="2:53" ht="14.25" customHeight="1">
      <c r="B79" s="345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7"/>
      <c r="O79" s="345"/>
      <c r="P79" s="346"/>
      <c r="Q79" s="346"/>
      <c r="R79" s="346"/>
      <c r="S79" s="346"/>
      <c r="T79" s="346"/>
      <c r="U79" s="346"/>
      <c r="V79" s="346"/>
      <c r="W79" s="346"/>
      <c r="X79" s="346"/>
      <c r="Y79" s="347"/>
      <c r="Z79" s="30"/>
      <c r="AA79" s="30"/>
      <c r="AB79" s="30"/>
      <c r="AC79" s="30"/>
      <c r="AD79" s="30"/>
      <c r="AE79" s="30"/>
      <c r="AF79" s="34"/>
      <c r="AG79" s="9" t="s">
        <v>1</v>
      </c>
      <c r="AH79" s="85"/>
      <c r="AI79" s="87" t="s">
        <v>117</v>
      </c>
      <c r="AJ79" s="86"/>
      <c r="AK79" s="86"/>
      <c r="AL79" s="86"/>
      <c r="AM79" s="36"/>
      <c r="AN79" s="36"/>
      <c r="AO79" s="36"/>
      <c r="AP79" s="39"/>
      <c r="AQ79" s="121"/>
      <c r="AR79" s="84"/>
      <c r="AS79" s="39"/>
      <c r="AT79" s="36"/>
      <c r="AU79" s="39"/>
      <c r="AV79" s="39"/>
      <c r="AW79" s="39"/>
      <c r="AX79" s="36"/>
      <c r="AY79" s="37"/>
      <c r="AZ79" s="36"/>
      <c r="BA79" s="38"/>
    </row>
    <row r="80" spans="2:53" ht="14.25" customHeight="1" thickBot="1">
      <c r="B80" s="348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50"/>
      <c r="O80" s="348"/>
      <c r="P80" s="349"/>
      <c r="Q80" s="349"/>
      <c r="R80" s="349"/>
      <c r="S80" s="349"/>
      <c r="T80" s="349"/>
      <c r="U80" s="349"/>
      <c r="V80" s="349"/>
      <c r="W80" s="349"/>
      <c r="X80" s="349"/>
      <c r="Y80" s="350"/>
      <c r="Z80" s="30"/>
      <c r="AA80" s="30"/>
      <c r="AB80" s="30"/>
      <c r="AC80" s="30"/>
      <c r="AD80" s="30"/>
      <c r="AE80" s="30"/>
      <c r="AF80" s="45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7"/>
    </row>
    <row r="81" spans="2:53" ht="14.25" customHeight="1">
      <c r="B81" s="342" t="s">
        <v>79</v>
      </c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4"/>
      <c r="O81" s="342" t="s">
        <v>76</v>
      </c>
      <c r="P81" s="343"/>
      <c r="Q81" s="343"/>
      <c r="R81" s="343"/>
      <c r="S81" s="343"/>
      <c r="T81" s="343"/>
      <c r="U81" s="343"/>
      <c r="V81" s="343"/>
      <c r="W81" s="343"/>
      <c r="X81" s="343"/>
      <c r="Y81" s="344"/>
      <c r="Z81" s="30"/>
      <c r="AA81" s="30"/>
      <c r="AB81" s="30"/>
      <c r="AC81" s="30"/>
      <c r="AD81" s="30"/>
      <c r="AE81" s="30"/>
      <c r="AF81" s="31"/>
      <c r="AG81" s="32"/>
      <c r="AH81" s="32"/>
      <c r="AI81" s="32"/>
      <c r="AJ81" s="32"/>
      <c r="AK81" s="32"/>
      <c r="AL81" s="32"/>
      <c r="AM81" s="32"/>
      <c r="AN81" s="32"/>
      <c r="AO81" s="32"/>
      <c r="AP81" s="44"/>
      <c r="AQ81" s="44"/>
      <c r="AR81" s="44"/>
      <c r="AS81" s="44"/>
      <c r="AT81" s="44"/>
      <c r="AU81" s="32"/>
      <c r="AV81" s="32"/>
      <c r="AW81" s="32"/>
      <c r="AX81" s="32"/>
      <c r="AY81" s="32"/>
      <c r="AZ81" s="32"/>
      <c r="BA81" s="33"/>
    </row>
    <row r="82" spans="2:53" ht="14.25" customHeight="1">
      <c r="B82" s="345"/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6"/>
      <c r="N82" s="347"/>
      <c r="O82" s="345"/>
      <c r="P82" s="346"/>
      <c r="Q82" s="346"/>
      <c r="R82" s="346"/>
      <c r="S82" s="346"/>
      <c r="T82" s="346"/>
      <c r="U82" s="346"/>
      <c r="V82" s="346"/>
      <c r="W82" s="346"/>
      <c r="X82" s="346"/>
      <c r="Y82" s="347"/>
      <c r="Z82" s="30"/>
      <c r="AA82" s="30"/>
      <c r="AB82" s="30"/>
      <c r="AC82" s="30"/>
      <c r="AD82" s="30"/>
      <c r="AE82" s="30"/>
      <c r="AF82" s="34"/>
      <c r="AG82" s="35" t="s">
        <v>1</v>
      </c>
      <c r="AH82" s="36"/>
      <c r="AI82" s="36" t="s">
        <v>65</v>
      </c>
      <c r="AJ82" s="36"/>
      <c r="AK82" s="36"/>
      <c r="AL82" s="36"/>
      <c r="AM82" s="36"/>
      <c r="AN82" s="36"/>
      <c r="AO82" s="36"/>
      <c r="AP82" s="39"/>
      <c r="AS82" s="39"/>
      <c r="AT82" s="36"/>
      <c r="AU82" s="39"/>
      <c r="AV82" s="39"/>
      <c r="AW82" s="39"/>
      <c r="AX82" s="36"/>
      <c r="AY82" s="37"/>
      <c r="AZ82" s="36"/>
      <c r="BA82" s="38"/>
    </row>
    <row r="83" spans="2:53" ht="14.25" customHeight="1">
      <c r="B83" s="345"/>
      <c r="C83" s="346"/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47"/>
      <c r="O83" s="345"/>
      <c r="P83" s="346"/>
      <c r="Q83" s="346"/>
      <c r="R83" s="346"/>
      <c r="S83" s="346"/>
      <c r="T83" s="346"/>
      <c r="U83" s="346"/>
      <c r="V83" s="346"/>
      <c r="W83" s="346"/>
      <c r="X83" s="346"/>
      <c r="Y83" s="347"/>
      <c r="Z83" s="30"/>
      <c r="AA83" s="30"/>
      <c r="AB83" s="30"/>
      <c r="AC83" s="30"/>
      <c r="AD83" s="30"/>
      <c r="AE83" s="30"/>
      <c r="AF83" s="34"/>
      <c r="AG83" s="35"/>
      <c r="AH83" s="36"/>
      <c r="AI83" s="36"/>
      <c r="AJ83" s="36"/>
      <c r="AK83" s="36"/>
      <c r="AL83" s="36"/>
      <c r="AM83" s="36"/>
      <c r="AN83" s="36"/>
      <c r="AO83" s="36"/>
      <c r="AP83" s="39"/>
      <c r="AQ83" s="121"/>
      <c r="AR83" s="84"/>
      <c r="AS83" s="39"/>
      <c r="AT83" s="36"/>
      <c r="AU83" s="39"/>
      <c r="AV83" s="39"/>
      <c r="AW83" s="39"/>
      <c r="AX83" s="36"/>
      <c r="AY83" s="37"/>
      <c r="AZ83" s="36"/>
      <c r="BA83" s="38"/>
    </row>
    <row r="84" spans="2:53" ht="14.25" customHeight="1">
      <c r="B84" s="345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7"/>
      <c r="O84" s="345"/>
      <c r="P84" s="346"/>
      <c r="Q84" s="346"/>
      <c r="R84" s="346"/>
      <c r="S84" s="346"/>
      <c r="T84" s="346"/>
      <c r="U84" s="346"/>
      <c r="V84" s="346"/>
      <c r="W84" s="346"/>
      <c r="X84" s="346"/>
      <c r="Y84" s="347"/>
      <c r="Z84" s="30"/>
      <c r="AA84" s="30"/>
      <c r="AB84" s="30"/>
      <c r="AC84" s="30"/>
      <c r="AD84" s="30"/>
      <c r="AE84" s="30"/>
      <c r="AF84" s="34"/>
      <c r="AG84" s="9" t="s">
        <v>1</v>
      </c>
      <c r="AH84" s="85"/>
      <c r="AI84" s="87" t="s">
        <v>118</v>
      </c>
      <c r="AJ84" s="36"/>
      <c r="AK84" s="36"/>
      <c r="AL84" s="36"/>
      <c r="AM84" s="36"/>
      <c r="AN84" s="36"/>
      <c r="AO84" s="36"/>
      <c r="AP84" s="39"/>
      <c r="AQ84" s="121"/>
      <c r="AR84" s="84"/>
      <c r="AS84" s="39"/>
      <c r="AT84" s="36"/>
      <c r="AU84" s="39"/>
      <c r="AV84" s="39"/>
      <c r="AW84" s="39"/>
      <c r="AX84" s="36"/>
      <c r="AY84" s="37"/>
      <c r="AZ84" s="36"/>
      <c r="BA84" s="38"/>
    </row>
    <row r="85" spans="2:53" ht="14.25" customHeight="1" thickBot="1">
      <c r="B85" s="348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50"/>
      <c r="O85" s="348"/>
      <c r="P85" s="349"/>
      <c r="Q85" s="349"/>
      <c r="R85" s="349"/>
      <c r="S85" s="349"/>
      <c r="T85" s="349"/>
      <c r="U85" s="349"/>
      <c r="V85" s="349"/>
      <c r="W85" s="349"/>
      <c r="X85" s="349"/>
      <c r="Y85" s="350"/>
      <c r="Z85" s="30"/>
      <c r="AA85" s="30"/>
      <c r="AB85" s="30"/>
      <c r="AC85" s="30"/>
      <c r="AD85" s="30"/>
      <c r="AE85" s="30"/>
      <c r="AF85" s="45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7"/>
    </row>
    <row r="87" spans="2:52" ht="14.25">
      <c r="B87" s="14" t="s">
        <v>66</v>
      </c>
      <c r="AF87" s="3" t="s">
        <v>90</v>
      </c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2:52" ht="14.25">
      <c r="B88" s="14" t="s">
        <v>31</v>
      </c>
      <c r="AF88" s="3" t="s">
        <v>91</v>
      </c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2:52" ht="14.25">
      <c r="B89" s="14"/>
      <c r="AH89" s="3" t="s">
        <v>87</v>
      </c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ht="13.5">
      <c r="AH90" s="3" t="s">
        <v>89</v>
      </c>
    </row>
    <row r="91" ht="13.5">
      <c r="AH91" s="3" t="s">
        <v>88</v>
      </c>
    </row>
  </sheetData>
  <sheetProtection/>
  <mergeCells count="69">
    <mergeCell ref="B12:G12"/>
    <mergeCell ref="H12:M12"/>
    <mergeCell ref="N12:Q12"/>
    <mergeCell ref="R12:U12"/>
    <mergeCell ref="V12:X12"/>
    <mergeCell ref="Y12:BA12"/>
    <mergeCell ref="AV46:AW46"/>
    <mergeCell ref="AS46:AT46"/>
    <mergeCell ref="AM45:AN45"/>
    <mergeCell ref="AS45:AT45"/>
    <mergeCell ref="AF16:BA16"/>
    <mergeCell ref="AS7:AZ7"/>
    <mergeCell ref="AJ22:AV23"/>
    <mergeCell ref="AG14:AL14"/>
    <mergeCell ref="O16:Y16"/>
    <mergeCell ref="B34:N42"/>
    <mergeCell ref="O34:Y42"/>
    <mergeCell ref="B29:N33"/>
    <mergeCell ref="O29:Y33"/>
    <mergeCell ref="AN36:AQ36"/>
    <mergeCell ref="AN39:AQ39"/>
    <mergeCell ref="AJ47:AK47"/>
    <mergeCell ref="O43:Y52"/>
    <mergeCell ref="AJ46:AK46"/>
    <mergeCell ref="B2:BA5"/>
    <mergeCell ref="B11:G11"/>
    <mergeCell ref="B14:G14"/>
    <mergeCell ref="H9:BA10"/>
    <mergeCell ref="K8:BA8"/>
    <mergeCell ref="O17:Y28"/>
    <mergeCell ref="B8:G10"/>
    <mergeCell ref="O67:Y75"/>
    <mergeCell ref="O76:Y80"/>
    <mergeCell ref="B76:N80"/>
    <mergeCell ref="B81:N85"/>
    <mergeCell ref="B64:V64"/>
    <mergeCell ref="AJ48:AK48"/>
    <mergeCell ref="B53:N57"/>
    <mergeCell ref="O53:Y57"/>
    <mergeCell ref="B43:N52"/>
    <mergeCell ref="AJ45:AK45"/>
    <mergeCell ref="AM47:AN47"/>
    <mergeCell ref="AS47:AT47"/>
    <mergeCell ref="B66:N66"/>
    <mergeCell ref="O66:Y66"/>
    <mergeCell ref="Z66:AE66"/>
    <mergeCell ref="O81:Y85"/>
    <mergeCell ref="AS69:AU69"/>
    <mergeCell ref="AF66:BA66"/>
    <mergeCell ref="AS70:AU70"/>
    <mergeCell ref="B67:N75"/>
    <mergeCell ref="AV47:AW47"/>
    <mergeCell ref="AV45:AW45"/>
    <mergeCell ref="AP54:AT54"/>
    <mergeCell ref="B58:N62"/>
    <mergeCell ref="O58:Y62"/>
    <mergeCell ref="B16:N16"/>
    <mergeCell ref="B17:N28"/>
    <mergeCell ref="Z16:AE16"/>
    <mergeCell ref="AM46:AN46"/>
    <mergeCell ref="AM48:AN48"/>
    <mergeCell ref="AE6:AH6"/>
    <mergeCell ref="H14:AF14"/>
    <mergeCell ref="AW6:AY6"/>
    <mergeCell ref="AS6:AU6"/>
    <mergeCell ref="AM6:AQ6"/>
    <mergeCell ref="H8:J8"/>
    <mergeCell ref="H11:BA11"/>
    <mergeCell ref="Q6:AD6"/>
  </mergeCells>
  <conditionalFormatting sqref="AN14 AR14">
    <cfRule type="expression" priority="2" dxfId="2" stopIfTrue="1">
      <formula>OR($AN$14="■",$AR$14="■")</formula>
    </cfRule>
    <cfRule type="cellIs" priority="3" dxfId="1" operator="equal" stopIfTrue="1">
      <formula>"□"</formula>
    </cfRule>
  </conditionalFormatting>
  <conditionalFormatting sqref="AF17:BA19 AF53:BA57 B53:Y57">
    <cfRule type="expression" priority="1" dxfId="0" stopIfTrue="1">
      <formula>$AR$14="■"</formula>
    </cfRule>
  </conditionalFormatting>
  <dataValidations count="4">
    <dataValidation type="list" allowBlank="1" showInputMessage="1" showErrorMessage="1" sqref="AG18 AG20 AG51 AG35 AG38 AG44 AG59:AG61 AG41 AG82:AG84 AG77:AG79 AG68 AG54:AG56 AG72:AG74 AG30:AG32 AG25:AG27 AN14 AR14">
      <formula1>"□,■"</formula1>
    </dataValidation>
    <dataValidation showInputMessage="1" showErrorMessage="1" sqref="H11"/>
    <dataValidation type="list" allowBlank="1" showInputMessage="1" showErrorMessage="1" sqref="N12">
      <formula1>"都,道,府,県"</formula1>
    </dataValidation>
    <dataValidation type="list" allowBlank="1" showInputMessage="1" showErrorMessage="1" sqref="V12">
      <formula1>"市,区,郡"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91"/>
  <sheetViews>
    <sheetView view="pageBreakPreview" zoomScale="85" zoomScaleNormal="80" zoomScaleSheetLayoutView="85" zoomScalePageLayoutView="0" workbookViewId="0" topLeftCell="A1">
      <selection activeCell="B2" sqref="B2:BA5"/>
    </sheetView>
  </sheetViews>
  <sheetFormatPr defaultColWidth="2.57421875" defaultRowHeight="15"/>
  <cols>
    <col min="1" max="47" width="2.421875" style="3" customWidth="1"/>
    <col min="48" max="48" width="3.7109375" style="3" bestFit="1" customWidth="1"/>
    <col min="49" max="16384" width="2.421875" style="3" customWidth="1"/>
  </cols>
  <sheetData>
    <row r="1" s="1" customFormat="1" ht="12.75" customHeight="1"/>
    <row r="2" spans="2:53" s="1" customFormat="1" ht="10.5" customHeight="1">
      <c r="B2" s="172" t="s">
        <v>158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</row>
    <row r="3" spans="2:53" s="1" customFormat="1" ht="10.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</row>
    <row r="4" spans="2:53" s="1" customFormat="1" ht="10.5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</row>
    <row r="5" spans="2:53" s="1" customFormat="1" ht="10.5" customHeight="1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</row>
    <row r="6" spans="36:53" s="1" customFormat="1" ht="11.25">
      <c r="AJ6" s="13"/>
      <c r="AK6" s="13" t="s">
        <v>96</v>
      </c>
      <c r="AM6" s="10"/>
      <c r="AN6" s="10"/>
      <c r="AO6" s="10"/>
      <c r="AP6" s="10" t="s">
        <v>97</v>
      </c>
      <c r="AR6" s="393">
        <v>2015</v>
      </c>
      <c r="AS6" s="394"/>
      <c r="AT6" s="10" t="s">
        <v>98</v>
      </c>
      <c r="AU6" s="10"/>
      <c r="AV6" s="90">
        <v>12</v>
      </c>
      <c r="AW6" s="10" t="s">
        <v>99</v>
      </c>
      <c r="AX6" s="10"/>
      <c r="AY6" s="90">
        <v>1</v>
      </c>
      <c r="AZ6" s="10" t="s">
        <v>100</v>
      </c>
      <c r="BA6" s="10"/>
    </row>
    <row r="7" spans="2:53" s="1" customFormat="1" ht="19.5" thickBo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196" t="str">
        <f>'変更依頼書①'!AS7</f>
        <v>Ver.4.0(2022.9.29～)</v>
      </c>
      <c r="AU7" s="289"/>
      <c r="AV7" s="289"/>
      <c r="AW7" s="289"/>
      <c r="AX7" s="289"/>
      <c r="AY7" s="289"/>
      <c r="AZ7" s="289"/>
      <c r="BA7" s="289"/>
    </row>
    <row r="8" spans="2:53" ht="13.5">
      <c r="B8" s="174" t="s">
        <v>101</v>
      </c>
      <c r="C8" s="175"/>
      <c r="D8" s="175"/>
      <c r="E8" s="175"/>
      <c r="F8" s="175"/>
      <c r="G8" s="176"/>
      <c r="H8" s="291" t="s">
        <v>102</v>
      </c>
      <c r="I8" s="292"/>
      <c r="J8" s="292"/>
      <c r="K8" s="365" t="s">
        <v>114</v>
      </c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6"/>
    </row>
    <row r="9" spans="2:53" ht="13.5" customHeight="1">
      <c r="B9" s="212"/>
      <c r="C9" s="213"/>
      <c r="D9" s="213"/>
      <c r="E9" s="213"/>
      <c r="F9" s="213"/>
      <c r="G9" s="214"/>
      <c r="H9" s="358" t="s">
        <v>115</v>
      </c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60"/>
    </row>
    <row r="10" spans="2:53" ht="12.75" customHeight="1">
      <c r="B10" s="177"/>
      <c r="C10" s="178"/>
      <c r="D10" s="178"/>
      <c r="E10" s="178"/>
      <c r="F10" s="178"/>
      <c r="G10" s="179"/>
      <c r="H10" s="395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4"/>
    </row>
    <row r="11" spans="2:53" ht="26.25" customHeight="1">
      <c r="B11" s="188" t="s">
        <v>103</v>
      </c>
      <c r="C11" s="189"/>
      <c r="D11" s="189"/>
      <c r="E11" s="189"/>
      <c r="F11" s="189"/>
      <c r="G11" s="190"/>
      <c r="H11" s="390" t="s">
        <v>161</v>
      </c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2"/>
    </row>
    <row r="12" spans="2:53" ht="30" customHeight="1" thickBot="1">
      <c r="B12" s="382" t="s">
        <v>130</v>
      </c>
      <c r="C12" s="383"/>
      <c r="D12" s="383"/>
      <c r="E12" s="383"/>
      <c r="F12" s="383"/>
      <c r="G12" s="384"/>
      <c r="H12" s="408" t="s">
        <v>186</v>
      </c>
      <c r="I12" s="408"/>
      <c r="J12" s="408"/>
      <c r="K12" s="408"/>
      <c r="L12" s="408"/>
      <c r="M12" s="409"/>
      <c r="N12" s="196" t="s">
        <v>187</v>
      </c>
      <c r="O12" s="196"/>
      <c r="P12" s="196"/>
      <c r="Q12" s="196"/>
      <c r="R12" s="410" t="s">
        <v>188</v>
      </c>
      <c r="S12" s="410"/>
      <c r="T12" s="410"/>
      <c r="U12" s="410"/>
      <c r="V12" s="388" t="s">
        <v>189</v>
      </c>
      <c r="W12" s="388"/>
      <c r="X12" s="388"/>
      <c r="Y12" s="410" t="s">
        <v>190</v>
      </c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1"/>
    </row>
    <row r="13" spans="2:53" ht="14.25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s="14" customFormat="1" ht="27" customHeight="1" thickBot="1">
      <c r="B14" s="355" t="s">
        <v>94</v>
      </c>
      <c r="C14" s="356"/>
      <c r="D14" s="356"/>
      <c r="E14" s="356"/>
      <c r="F14" s="356"/>
      <c r="G14" s="357"/>
      <c r="H14" s="398" t="s">
        <v>113</v>
      </c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400"/>
      <c r="AG14" s="355" t="s">
        <v>182</v>
      </c>
      <c r="AH14" s="356"/>
      <c r="AI14" s="356"/>
      <c r="AJ14" s="356"/>
      <c r="AK14" s="356"/>
      <c r="AL14" s="357"/>
      <c r="AM14" s="111"/>
      <c r="AN14" s="113" t="s">
        <v>183</v>
      </c>
      <c r="AO14" s="114" t="s">
        <v>184</v>
      </c>
      <c r="AP14" s="112"/>
      <c r="AQ14" s="112"/>
      <c r="AR14" s="113" t="s">
        <v>183</v>
      </c>
      <c r="AS14" s="114" t="s">
        <v>185</v>
      </c>
      <c r="AT14" s="112"/>
      <c r="AU14" s="112"/>
      <c r="AV14" s="115"/>
      <c r="AW14" s="9"/>
      <c r="AX14" s="9"/>
      <c r="AY14" s="9"/>
      <c r="AZ14" s="9"/>
      <c r="BA14" s="9"/>
    </row>
    <row r="15" spans="2:53" ht="8.25" customHeight="1" thickBot="1">
      <c r="B15" s="11"/>
      <c r="C15" s="12"/>
      <c r="D15" s="9"/>
      <c r="E15" s="9"/>
      <c r="F15" s="9"/>
      <c r="G15" s="9"/>
      <c r="H15" s="9"/>
      <c r="I15" s="9"/>
      <c r="J15" s="9"/>
      <c r="K15" s="9"/>
      <c r="L15" s="9"/>
      <c r="M15" s="12"/>
      <c r="N15" s="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2:53" ht="32.25" customHeight="1" thickBot="1">
      <c r="B16" s="324" t="s">
        <v>2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6"/>
      <c r="O16" s="339" t="s">
        <v>3</v>
      </c>
      <c r="P16" s="340"/>
      <c r="Q16" s="340"/>
      <c r="R16" s="340"/>
      <c r="S16" s="340"/>
      <c r="T16" s="340"/>
      <c r="U16" s="340"/>
      <c r="V16" s="340"/>
      <c r="W16" s="340"/>
      <c r="X16" s="340"/>
      <c r="Y16" s="341"/>
      <c r="Z16" s="336"/>
      <c r="AA16" s="337"/>
      <c r="AB16" s="337"/>
      <c r="AC16" s="337"/>
      <c r="AD16" s="337"/>
      <c r="AE16" s="338"/>
      <c r="AF16" s="324" t="s">
        <v>4</v>
      </c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6"/>
    </row>
    <row r="17" spans="1:53" ht="14.25" customHeight="1">
      <c r="A17" s="9"/>
      <c r="B17" s="327" t="s">
        <v>34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9"/>
      <c r="O17" s="323" t="s">
        <v>23</v>
      </c>
      <c r="P17" s="315"/>
      <c r="Q17" s="315"/>
      <c r="R17" s="315"/>
      <c r="S17" s="315"/>
      <c r="T17" s="315"/>
      <c r="U17" s="315"/>
      <c r="V17" s="315"/>
      <c r="W17" s="315"/>
      <c r="X17" s="315"/>
      <c r="Y17" s="316"/>
      <c r="Z17" s="9"/>
      <c r="AA17" s="9"/>
      <c r="AB17" s="9"/>
      <c r="AC17" s="9"/>
      <c r="AD17" s="9"/>
      <c r="AE17" s="9"/>
      <c r="AF17" s="1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48"/>
      <c r="AZ17" s="22"/>
      <c r="BA17" s="5"/>
    </row>
    <row r="18" spans="1:53" ht="14.25" customHeight="1">
      <c r="A18" s="9"/>
      <c r="B18" s="330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2"/>
      <c r="O18" s="317"/>
      <c r="P18" s="318"/>
      <c r="Q18" s="318"/>
      <c r="R18" s="318"/>
      <c r="S18" s="318"/>
      <c r="T18" s="318"/>
      <c r="U18" s="318"/>
      <c r="V18" s="318"/>
      <c r="W18" s="318"/>
      <c r="X18" s="318"/>
      <c r="Y18" s="319"/>
      <c r="Z18" s="9"/>
      <c r="AA18" s="9"/>
      <c r="AB18" s="9"/>
      <c r="AC18" s="9"/>
      <c r="AD18" s="9"/>
      <c r="AE18" s="9"/>
      <c r="AF18" s="16"/>
      <c r="AG18" s="91" t="s">
        <v>36</v>
      </c>
      <c r="AH18" s="9"/>
      <c r="AI18" s="15" t="s">
        <v>5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4"/>
      <c r="AZ18" s="18"/>
      <c r="BA18" s="6"/>
    </row>
    <row r="19" spans="1:53" ht="14.25" customHeight="1">
      <c r="A19" s="9"/>
      <c r="B19" s="330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2"/>
      <c r="O19" s="317"/>
      <c r="P19" s="318"/>
      <c r="Q19" s="318"/>
      <c r="R19" s="318"/>
      <c r="S19" s="318"/>
      <c r="T19" s="318"/>
      <c r="U19" s="318"/>
      <c r="V19" s="318"/>
      <c r="W19" s="318"/>
      <c r="X19" s="318"/>
      <c r="Y19" s="319"/>
      <c r="Z19" s="9"/>
      <c r="AA19" s="9"/>
      <c r="AB19" s="9"/>
      <c r="AC19" s="9"/>
      <c r="AD19" s="9"/>
      <c r="AE19" s="9"/>
      <c r="AF19" s="16"/>
      <c r="AG19" s="9"/>
      <c r="AH19" s="9"/>
      <c r="AI19" s="118" t="s">
        <v>197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4"/>
      <c r="AZ19" s="18"/>
      <c r="BA19" s="6"/>
    </row>
    <row r="20" spans="1:53" ht="14.25" customHeight="1">
      <c r="A20" s="9"/>
      <c r="B20" s="330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2"/>
      <c r="O20" s="317"/>
      <c r="P20" s="318"/>
      <c r="Q20" s="318"/>
      <c r="R20" s="318"/>
      <c r="S20" s="318"/>
      <c r="T20" s="318"/>
      <c r="U20" s="318"/>
      <c r="V20" s="318"/>
      <c r="W20" s="318"/>
      <c r="X20" s="318"/>
      <c r="Y20" s="319"/>
      <c r="Z20" s="9"/>
      <c r="AA20" s="9"/>
      <c r="AB20" s="9"/>
      <c r="AC20" s="9"/>
      <c r="AD20" s="9"/>
      <c r="AE20" s="9"/>
      <c r="AF20" s="16"/>
      <c r="AG20" s="9" t="s">
        <v>1</v>
      </c>
      <c r="AH20" s="9"/>
      <c r="AI20" s="12" t="s">
        <v>33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8"/>
      <c r="BA20" s="6"/>
    </row>
    <row r="21" spans="1:53" ht="14.25" customHeight="1" thickBot="1">
      <c r="A21" s="9"/>
      <c r="B21" s="330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2"/>
      <c r="O21" s="317"/>
      <c r="P21" s="318"/>
      <c r="Q21" s="318"/>
      <c r="R21" s="318"/>
      <c r="S21" s="318"/>
      <c r="T21" s="318"/>
      <c r="U21" s="318"/>
      <c r="V21" s="318"/>
      <c r="W21" s="318"/>
      <c r="X21" s="318"/>
      <c r="Y21" s="319"/>
      <c r="Z21" s="9"/>
      <c r="AA21" s="9"/>
      <c r="AB21" s="9"/>
      <c r="AC21" s="9"/>
      <c r="AD21" s="9"/>
      <c r="AE21" s="9"/>
      <c r="AF21" s="16"/>
      <c r="AG21" s="9"/>
      <c r="AH21" s="9"/>
      <c r="AI21" s="110" t="s">
        <v>180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8"/>
      <c r="BA21" s="6"/>
    </row>
    <row r="22" spans="2:53" ht="14.25" customHeight="1">
      <c r="B22" s="330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2"/>
      <c r="O22" s="317"/>
      <c r="P22" s="318"/>
      <c r="Q22" s="318"/>
      <c r="R22" s="318"/>
      <c r="S22" s="318"/>
      <c r="T22" s="318"/>
      <c r="U22" s="318"/>
      <c r="V22" s="318"/>
      <c r="W22" s="318"/>
      <c r="X22" s="318"/>
      <c r="Y22" s="319"/>
      <c r="Z22" s="14"/>
      <c r="AA22" s="14"/>
      <c r="AB22" s="14"/>
      <c r="AC22" s="14"/>
      <c r="AD22" s="14"/>
      <c r="AE22" s="14"/>
      <c r="AF22" s="17"/>
      <c r="AG22" s="18"/>
      <c r="AH22" s="18"/>
      <c r="AI22" s="18"/>
      <c r="AJ22" s="401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3"/>
      <c r="AW22" s="18"/>
      <c r="AX22" s="18"/>
      <c r="AY22" s="18"/>
      <c r="AZ22" s="18"/>
      <c r="BA22" s="6"/>
    </row>
    <row r="23" spans="2:53" ht="14.25" customHeight="1" thickBot="1">
      <c r="B23" s="330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2"/>
      <c r="O23" s="317"/>
      <c r="P23" s="318"/>
      <c r="Q23" s="318"/>
      <c r="R23" s="318"/>
      <c r="S23" s="318"/>
      <c r="T23" s="318"/>
      <c r="U23" s="318"/>
      <c r="V23" s="318"/>
      <c r="W23" s="318"/>
      <c r="X23" s="318"/>
      <c r="Y23" s="319"/>
      <c r="Z23" s="14"/>
      <c r="AA23" s="14"/>
      <c r="AB23" s="14"/>
      <c r="AC23" s="14"/>
      <c r="AD23" s="14"/>
      <c r="AE23" s="14"/>
      <c r="AF23" s="17"/>
      <c r="AG23" s="18"/>
      <c r="AH23" s="18"/>
      <c r="AI23" s="18"/>
      <c r="AJ23" s="404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6"/>
      <c r="AW23" s="18"/>
      <c r="AX23" s="18"/>
      <c r="AY23" s="18"/>
      <c r="AZ23" s="18"/>
      <c r="BA23" s="6"/>
    </row>
    <row r="24" spans="2:53" ht="14.25" customHeight="1"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2"/>
      <c r="O24" s="317"/>
      <c r="P24" s="318"/>
      <c r="Q24" s="318"/>
      <c r="R24" s="318"/>
      <c r="S24" s="318"/>
      <c r="T24" s="318"/>
      <c r="U24" s="318"/>
      <c r="V24" s="318"/>
      <c r="W24" s="318"/>
      <c r="X24" s="318"/>
      <c r="Y24" s="319"/>
      <c r="Z24" s="14"/>
      <c r="AA24" s="14"/>
      <c r="AB24" s="14"/>
      <c r="AC24" s="14"/>
      <c r="AD24" s="14"/>
      <c r="AE24" s="14"/>
      <c r="AF24" s="17"/>
      <c r="AG24" s="18"/>
      <c r="AH24" s="18"/>
      <c r="AI24" s="1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18"/>
      <c r="AX24" s="18"/>
      <c r="AY24" s="18"/>
      <c r="AZ24" s="18"/>
      <c r="BA24" s="6"/>
    </row>
    <row r="25" spans="2:53" ht="14.25" customHeight="1">
      <c r="B25" s="330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2"/>
      <c r="O25" s="317"/>
      <c r="P25" s="318"/>
      <c r="Q25" s="318"/>
      <c r="R25" s="318"/>
      <c r="S25" s="318"/>
      <c r="T25" s="318"/>
      <c r="U25" s="318"/>
      <c r="V25" s="318"/>
      <c r="W25" s="318"/>
      <c r="X25" s="318"/>
      <c r="Y25" s="319"/>
      <c r="Z25" s="14"/>
      <c r="AA25" s="14"/>
      <c r="AB25" s="14"/>
      <c r="AC25" s="14"/>
      <c r="AD25" s="14"/>
      <c r="AE25" s="14"/>
      <c r="AF25" s="17"/>
      <c r="AG25" s="9" t="s">
        <v>1</v>
      </c>
      <c r="AH25" s="18"/>
      <c r="AI25" s="18" t="s">
        <v>44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6"/>
    </row>
    <row r="26" spans="2:53" ht="14.25" customHeight="1">
      <c r="B26" s="330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2"/>
      <c r="O26" s="317"/>
      <c r="P26" s="318"/>
      <c r="Q26" s="318"/>
      <c r="R26" s="318"/>
      <c r="S26" s="318"/>
      <c r="T26" s="318"/>
      <c r="U26" s="318"/>
      <c r="V26" s="318"/>
      <c r="W26" s="318"/>
      <c r="X26" s="318"/>
      <c r="Y26" s="319"/>
      <c r="Z26" s="14"/>
      <c r="AA26" s="14"/>
      <c r="AB26" s="14"/>
      <c r="AC26" s="14"/>
      <c r="AD26" s="14"/>
      <c r="AE26" s="14"/>
      <c r="AF26" s="17"/>
      <c r="AG26" s="9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6"/>
    </row>
    <row r="27" spans="2:53" ht="14.25" customHeight="1">
      <c r="B27" s="330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2"/>
      <c r="O27" s="317"/>
      <c r="P27" s="318"/>
      <c r="Q27" s="318"/>
      <c r="R27" s="318"/>
      <c r="S27" s="318"/>
      <c r="T27" s="318"/>
      <c r="U27" s="318"/>
      <c r="V27" s="318"/>
      <c r="W27" s="318"/>
      <c r="X27" s="318"/>
      <c r="Y27" s="319"/>
      <c r="Z27" s="14"/>
      <c r="AA27" s="14"/>
      <c r="AB27" s="14"/>
      <c r="AC27" s="14"/>
      <c r="AD27" s="14"/>
      <c r="AE27" s="14"/>
      <c r="AF27" s="17"/>
      <c r="AG27" s="9" t="s">
        <v>1</v>
      </c>
      <c r="AH27" s="18"/>
      <c r="AI27" s="18" t="s">
        <v>181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6"/>
    </row>
    <row r="28" spans="2:53" ht="14.25" customHeight="1" thickBot="1">
      <c r="B28" s="333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5"/>
      <c r="O28" s="320"/>
      <c r="P28" s="321"/>
      <c r="Q28" s="321"/>
      <c r="R28" s="321"/>
      <c r="S28" s="321"/>
      <c r="T28" s="321"/>
      <c r="U28" s="321"/>
      <c r="V28" s="321"/>
      <c r="W28" s="321"/>
      <c r="X28" s="321"/>
      <c r="Y28" s="322"/>
      <c r="Z28" s="14"/>
      <c r="AA28" s="14"/>
      <c r="AB28" s="14"/>
      <c r="AC28" s="14"/>
      <c r="AD28" s="14"/>
      <c r="AE28" s="14"/>
      <c r="AF28" s="17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6"/>
    </row>
    <row r="29" spans="2:53" ht="14.25" customHeight="1">
      <c r="B29" s="314" t="s">
        <v>24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6"/>
      <c r="O29" s="314" t="s">
        <v>25</v>
      </c>
      <c r="P29" s="315"/>
      <c r="Q29" s="315"/>
      <c r="R29" s="315"/>
      <c r="S29" s="315"/>
      <c r="T29" s="315"/>
      <c r="U29" s="315"/>
      <c r="V29" s="315"/>
      <c r="W29" s="315"/>
      <c r="X29" s="315"/>
      <c r="Y29" s="316"/>
      <c r="Z29" s="14"/>
      <c r="AA29" s="14"/>
      <c r="AB29" s="14"/>
      <c r="AC29" s="14"/>
      <c r="AD29" s="14"/>
      <c r="AE29" s="14"/>
      <c r="AF29" s="21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5"/>
    </row>
    <row r="30" spans="2:53" ht="14.25" customHeight="1"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9"/>
      <c r="O30" s="317"/>
      <c r="P30" s="318"/>
      <c r="Q30" s="318"/>
      <c r="R30" s="318"/>
      <c r="S30" s="318"/>
      <c r="T30" s="318"/>
      <c r="U30" s="318"/>
      <c r="V30" s="318"/>
      <c r="W30" s="318"/>
      <c r="X30" s="318"/>
      <c r="Y30" s="319"/>
      <c r="Z30" s="14"/>
      <c r="AA30" s="14"/>
      <c r="AB30" s="14"/>
      <c r="AC30" s="14"/>
      <c r="AD30" s="14"/>
      <c r="AE30" s="14"/>
      <c r="AF30" s="17"/>
      <c r="AG30" s="91" t="s">
        <v>36</v>
      </c>
      <c r="AH30" s="18"/>
      <c r="AI30" s="18" t="s">
        <v>6</v>
      </c>
      <c r="AJ30" s="18"/>
      <c r="AK30" s="18"/>
      <c r="AL30" s="18"/>
      <c r="AM30" s="18"/>
      <c r="AN30" s="18"/>
      <c r="AO30" s="18"/>
      <c r="AP30" s="80"/>
      <c r="AQ30" s="18"/>
      <c r="AS30" s="18"/>
      <c r="AT30" s="18"/>
      <c r="AU30" s="18"/>
      <c r="AV30" s="18"/>
      <c r="AW30" s="18"/>
      <c r="AX30" s="18"/>
      <c r="AY30" s="18"/>
      <c r="AZ30" s="18"/>
      <c r="BA30" s="6"/>
    </row>
    <row r="31" spans="2:53" ht="14.25" customHeight="1"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9"/>
      <c r="O31" s="317"/>
      <c r="P31" s="318"/>
      <c r="Q31" s="318"/>
      <c r="R31" s="318"/>
      <c r="S31" s="318"/>
      <c r="T31" s="318"/>
      <c r="U31" s="318"/>
      <c r="V31" s="318"/>
      <c r="W31" s="318"/>
      <c r="X31" s="318"/>
      <c r="Y31" s="319"/>
      <c r="Z31" s="14"/>
      <c r="AA31" s="14"/>
      <c r="AB31" s="14"/>
      <c r="AC31" s="14"/>
      <c r="AD31" s="14"/>
      <c r="AE31" s="14"/>
      <c r="AF31" s="17"/>
      <c r="AG31" s="9"/>
      <c r="AH31" s="18"/>
      <c r="AI31" s="18"/>
      <c r="AJ31" s="18"/>
      <c r="AK31" s="18"/>
      <c r="AL31" s="18"/>
      <c r="AM31" s="18"/>
      <c r="AN31" s="18"/>
      <c r="AO31" s="18"/>
      <c r="AP31" s="80"/>
      <c r="AQ31" s="18"/>
      <c r="AR31" s="80"/>
      <c r="AS31" s="18"/>
      <c r="AT31" s="18"/>
      <c r="AU31" s="18"/>
      <c r="AV31" s="18"/>
      <c r="AW31" s="18"/>
      <c r="AX31" s="18"/>
      <c r="AY31" s="18"/>
      <c r="AZ31" s="18"/>
      <c r="BA31" s="6"/>
    </row>
    <row r="32" spans="2:53" ht="14.25" customHeight="1"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9"/>
      <c r="O32" s="317"/>
      <c r="P32" s="318"/>
      <c r="Q32" s="318"/>
      <c r="R32" s="318"/>
      <c r="S32" s="318"/>
      <c r="T32" s="318"/>
      <c r="U32" s="318"/>
      <c r="V32" s="318"/>
      <c r="W32" s="318"/>
      <c r="X32" s="318"/>
      <c r="Y32" s="319"/>
      <c r="Z32" s="14"/>
      <c r="AA32" s="14"/>
      <c r="AB32" s="14"/>
      <c r="AC32" s="14"/>
      <c r="AD32" s="14"/>
      <c r="AE32" s="14"/>
      <c r="AF32" s="17"/>
      <c r="AG32" s="9" t="s">
        <v>1</v>
      </c>
      <c r="AH32" s="18"/>
      <c r="AI32" s="89" t="s">
        <v>122</v>
      </c>
      <c r="AJ32" s="18"/>
      <c r="AK32" s="18"/>
      <c r="AL32" s="18"/>
      <c r="AM32" s="18"/>
      <c r="AN32" s="18"/>
      <c r="AO32" s="18"/>
      <c r="AP32" s="80"/>
      <c r="AQ32" s="18"/>
      <c r="AR32" s="80"/>
      <c r="AS32" s="18"/>
      <c r="AT32" s="18"/>
      <c r="AU32" s="18"/>
      <c r="AV32" s="18"/>
      <c r="AW32" s="18"/>
      <c r="AX32" s="18"/>
      <c r="AY32" s="18"/>
      <c r="AZ32" s="18"/>
      <c r="BA32" s="6"/>
    </row>
    <row r="33" spans="2:53" ht="14.25" customHeight="1" thickBot="1"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2"/>
      <c r="O33" s="320"/>
      <c r="P33" s="321"/>
      <c r="Q33" s="321"/>
      <c r="R33" s="321"/>
      <c r="S33" s="321"/>
      <c r="T33" s="321"/>
      <c r="U33" s="321"/>
      <c r="V33" s="321"/>
      <c r="W33" s="321"/>
      <c r="X33" s="321"/>
      <c r="Y33" s="322"/>
      <c r="Z33" s="14"/>
      <c r="AA33" s="14"/>
      <c r="AB33" s="14"/>
      <c r="AC33" s="14"/>
      <c r="AD33" s="14"/>
      <c r="AE33" s="14"/>
      <c r="AF33" s="19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5"/>
    </row>
    <row r="34" spans="2:53" ht="14.25" customHeight="1">
      <c r="B34" s="367" t="s">
        <v>35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9"/>
      <c r="O34" s="314" t="s">
        <v>26</v>
      </c>
      <c r="P34" s="315"/>
      <c r="Q34" s="315"/>
      <c r="R34" s="315"/>
      <c r="S34" s="315"/>
      <c r="T34" s="315"/>
      <c r="U34" s="315"/>
      <c r="V34" s="315"/>
      <c r="W34" s="315"/>
      <c r="X34" s="315"/>
      <c r="Y34" s="316"/>
      <c r="Z34" s="14"/>
      <c r="AA34" s="14"/>
      <c r="AB34" s="14"/>
      <c r="AC34" s="14"/>
      <c r="AD34" s="14"/>
      <c r="AE34" s="14"/>
      <c r="AF34" s="17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6"/>
    </row>
    <row r="35" spans="2:53" ht="14.25" customHeight="1">
      <c r="B35" s="370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2"/>
      <c r="O35" s="317"/>
      <c r="P35" s="318"/>
      <c r="Q35" s="318"/>
      <c r="R35" s="318"/>
      <c r="S35" s="318"/>
      <c r="T35" s="318"/>
      <c r="U35" s="318"/>
      <c r="V35" s="318"/>
      <c r="W35" s="318"/>
      <c r="X35" s="318"/>
      <c r="Y35" s="319"/>
      <c r="Z35" s="14"/>
      <c r="AA35" s="14"/>
      <c r="AB35" s="14"/>
      <c r="AC35" s="14"/>
      <c r="AD35" s="14"/>
      <c r="AE35" s="14"/>
      <c r="AF35" s="17"/>
      <c r="AG35" s="9" t="s">
        <v>1</v>
      </c>
      <c r="AH35" s="18"/>
      <c r="AI35" s="18" t="s">
        <v>7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80"/>
      <c r="AX35" s="80"/>
      <c r="AY35" s="18"/>
      <c r="AZ35" s="18"/>
      <c r="BA35" s="6"/>
    </row>
    <row r="36" spans="2:53" ht="14.25" customHeight="1">
      <c r="B36" s="370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2"/>
      <c r="O36" s="317"/>
      <c r="P36" s="318"/>
      <c r="Q36" s="318"/>
      <c r="R36" s="318"/>
      <c r="S36" s="318"/>
      <c r="T36" s="318"/>
      <c r="U36" s="318"/>
      <c r="V36" s="318"/>
      <c r="W36" s="318"/>
      <c r="X36" s="318"/>
      <c r="Y36" s="319"/>
      <c r="Z36" s="14"/>
      <c r="AA36" s="14"/>
      <c r="AB36" s="14"/>
      <c r="AC36" s="14"/>
      <c r="AD36" s="14"/>
      <c r="AE36" s="14"/>
      <c r="AF36" s="17"/>
      <c r="AG36" s="18"/>
      <c r="AH36" s="18"/>
      <c r="AI36" s="18" t="s">
        <v>8</v>
      </c>
      <c r="AJ36" s="18"/>
      <c r="AK36" s="18"/>
      <c r="AL36" s="18"/>
      <c r="AM36" s="18" t="s">
        <v>9</v>
      </c>
      <c r="AN36" s="313"/>
      <c r="AO36" s="313"/>
      <c r="AP36" s="313"/>
      <c r="AQ36" s="313"/>
      <c r="AR36" s="18" t="s">
        <v>10</v>
      </c>
      <c r="AS36" s="18"/>
      <c r="AT36" s="18"/>
      <c r="AU36" s="18"/>
      <c r="AV36" s="18"/>
      <c r="AW36" s="18"/>
      <c r="AX36" s="18"/>
      <c r="AY36" s="18"/>
      <c r="AZ36" s="18"/>
      <c r="BA36" s="6"/>
    </row>
    <row r="37" spans="2:53" ht="14.25" customHeight="1">
      <c r="B37" s="370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2"/>
      <c r="O37" s="317"/>
      <c r="P37" s="318"/>
      <c r="Q37" s="318"/>
      <c r="R37" s="318"/>
      <c r="S37" s="318"/>
      <c r="T37" s="318"/>
      <c r="U37" s="318"/>
      <c r="V37" s="318"/>
      <c r="W37" s="318"/>
      <c r="X37" s="318"/>
      <c r="Y37" s="319"/>
      <c r="Z37" s="14"/>
      <c r="AA37" s="14"/>
      <c r="AB37" s="14"/>
      <c r="AC37" s="14"/>
      <c r="AD37" s="14"/>
      <c r="AE37" s="14"/>
      <c r="AF37" s="17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6"/>
    </row>
    <row r="38" spans="2:53" ht="14.25" customHeight="1">
      <c r="B38" s="370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2"/>
      <c r="O38" s="317"/>
      <c r="P38" s="318"/>
      <c r="Q38" s="318"/>
      <c r="R38" s="318"/>
      <c r="S38" s="318"/>
      <c r="T38" s="318"/>
      <c r="U38" s="318"/>
      <c r="V38" s="318"/>
      <c r="W38" s="318"/>
      <c r="X38" s="318"/>
      <c r="Y38" s="319"/>
      <c r="Z38" s="14"/>
      <c r="AA38" s="14"/>
      <c r="AB38" s="14"/>
      <c r="AC38" s="14"/>
      <c r="AD38" s="14"/>
      <c r="AE38" s="14"/>
      <c r="AF38" s="17"/>
      <c r="AG38" s="91" t="s">
        <v>36</v>
      </c>
      <c r="AH38" s="18"/>
      <c r="AI38" s="18" t="s">
        <v>11</v>
      </c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80"/>
      <c r="AX38" s="80"/>
      <c r="AY38" s="18"/>
      <c r="AZ38" s="18"/>
      <c r="BA38" s="6"/>
    </row>
    <row r="39" spans="2:53" ht="14.2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2"/>
      <c r="O39" s="317"/>
      <c r="P39" s="318"/>
      <c r="Q39" s="318"/>
      <c r="R39" s="318"/>
      <c r="S39" s="318"/>
      <c r="T39" s="318"/>
      <c r="U39" s="318"/>
      <c r="V39" s="318"/>
      <c r="W39" s="318"/>
      <c r="X39" s="318"/>
      <c r="Y39" s="319"/>
      <c r="Z39" s="14"/>
      <c r="AA39" s="14"/>
      <c r="AB39" s="14"/>
      <c r="AC39" s="14"/>
      <c r="AD39" s="14"/>
      <c r="AE39" s="14"/>
      <c r="AF39" s="17"/>
      <c r="AG39" s="18"/>
      <c r="AH39" s="18"/>
      <c r="AI39" s="18" t="s">
        <v>8</v>
      </c>
      <c r="AJ39" s="18"/>
      <c r="AK39" s="18"/>
      <c r="AL39" s="18"/>
      <c r="AM39" s="18" t="s">
        <v>9</v>
      </c>
      <c r="AN39" s="396">
        <v>5</v>
      </c>
      <c r="AO39" s="396"/>
      <c r="AP39" s="396"/>
      <c r="AQ39" s="396"/>
      <c r="AR39" s="18" t="s">
        <v>10</v>
      </c>
      <c r="AS39" s="18"/>
      <c r="AT39" s="18"/>
      <c r="AU39" s="18"/>
      <c r="AV39" s="18"/>
      <c r="AW39" s="18"/>
      <c r="AX39" s="18"/>
      <c r="AY39" s="18"/>
      <c r="AZ39" s="18"/>
      <c r="BA39" s="6"/>
    </row>
    <row r="40" spans="2:53" ht="14.25" customHeight="1"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2"/>
      <c r="O40" s="317"/>
      <c r="P40" s="318"/>
      <c r="Q40" s="318"/>
      <c r="R40" s="318"/>
      <c r="S40" s="318"/>
      <c r="T40" s="318"/>
      <c r="U40" s="318"/>
      <c r="V40" s="318"/>
      <c r="W40" s="318"/>
      <c r="X40" s="318"/>
      <c r="Y40" s="319"/>
      <c r="Z40" s="14"/>
      <c r="AA40" s="14"/>
      <c r="AB40" s="14"/>
      <c r="AC40" s="14"/>
      <c r="AD40" s="14"/>
      <c r="AE40" s="14"/>
      <c r="AF40" s="17"/>
      <c r="AG40" s="18"/>
      <c r="AH40" s="18"/>
      <c r="AI40" s="18"/>
      <c r="AJ40" s="18"/>
      <c r="AK40" s="18"/>
      <c r="AL40" s="18"/>
      <c r="AM40" s="18"/>
      <c r="AN40" s="28"/>
      <c r="AO40" s="28"/>
      <c r="AP40" s="28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6"/>
    </row>
    <row r="41" spans="2:53" ht="14.25" customHeight="1">
      <c r="B41" s="370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2"/>
      <c r="O41" s="317"/>
      <c r="P41" s="318"/>
      <c r="Q41" s="318"/>
      <c r="R41" s="318"/>
      <c r="S41" s="318"/>
      <c r="T41" s="318"/>
      <c r="U41" s="318"/>
      <c r="V41" s="318"/>
      <c r="W41" s="318"/>
      <c r="X41" s="318"/>
      <c r="Y41" s="319"/>
      <c r="Z41" s="14"/>
      <c r="AA41" s="14"/>
      <c r="AB41" s="14"/>
      <c r="AC41" s="14"/>
      <c r="AD41" s="14"/>
      <c r="AE41" s="14"/>
      <c r="AF41" s="17"/>
      <c r="AG41" s="9" t="s">
        <v>1</v>
      </c>
      <c r="AH41" s="18"/>
      <c r="AI41" s="89" t="s">
        <v>124</v>
      </c>
      <c r="AJ41" s="18"/>
      <c r="AK41" s="18"/>
      <c r="AL41" s="18"/>
      <c r="AM41" s="18"/>
      <c r="AN41" s="28"/>
      <c r="AO41" s="28"/>
      <c r="AP41" s="28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6"/>
    </row>
    <row r="42" spans="2:53" ht="14.25" customHeight="1" thickBot="1"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5"/>
      <c r="O42" s="320"/>
      <c r="P42" s="321"/>
      <c r="Q42" s="321"/>
      <c r="R42" s="321"/>
      <c r="S42" s="321"/>
      <c r="T42" s="321"/>
      <c r="U42" s="321"/>
      <c r="V42" s="321"/>
      <c r="W42" s="321"/>
      <c r="X42" s="321"/>
      <c r="Y42" s="322"/>
      <c r="Z42" s="14"/>
      <c r="AA42" s="14"/>
      <c r="AB42" s="14"/>
      <c r="AC42" s="14"/>
      <c r="AD42" s="14"/>
      <c r="AE42" s="14"/>
      <c r="AF42" s="17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6"/>
    </row>
    <row r="43" spans="2:53" ht="14.25" customHeight="1">
      <c r="B43" s="314" t="s">
        <v>27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6"/>
      <c r="O43" s="314" t="s">
        <v>28</v>
      </c>
      <c r="P43" s="315"/>
      <c r="Q43" s="315"/>
      <c r="R43" s="315"/>
      <c r="S43" s="315"/>
      <c r="T43" s="315"/>
      <c r="U43" s="315"/>
      <c r="V43" s="315"/>
      <c r="W43" s="315"/>
      <c r="X43" s="315"/>
      <c r="Y43" s="316"/>
      <c r="Z43" s="14"/>
      <c r="AA43" s="14"/>
      <c r="AB43" s="14"/>
      <c r="AC43" s="14"/>
      <c r="AD43" s="14"/>
      <c r="AE43" s="14"/>
      <c r="AF43" s="21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5"/>
    </row>
    <row r="44" spans="2:53" ht="14.25" customHeight="1"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9"/>
      <c r="O44" s="317"/>
      <c r="P44" s="318"/>
      <c r="Q44" s="318"/>
      <c r="R44" s="318"/>
      <c r="S44" s="318"/>
      <c r="T44" s="318"/>
      <c r="U44" s="318"/>
      <c r="V44" s="318"/>
      <c r="W44" s="318"/>
      <c r="X44" s="318"/>
      <c r="Y44" s="319"/>
      <c r="Z44" s="14"/>
      <c r="AA44" s="14"/>
      <c r="AB44" s="14"/>
      <c r="AC44" s="14"/>
      <c r="AD44" s="14"/>
      <c r="AE44" s="14"/>
      <c r="AF44" s="17"/>
      <c r="AG44" s="26" t="s">
        <v>36</v>
      </c>
      <c r="AH44" s="18"/>
      <c r="AI44" s="18" t="s">
        <v>12</v>
      </c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6"/>
    </row>
    <row r="45" spans="2:53" ht="14.25" customHeight="1"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9"/>
      <c r="O45" s="317"/>
      <c r="P45" s="318"/>
      <c r="Q45" s="318"/>
      <c r="R45" s="318"/>
      <c r="S45" s="318"/>
      <c r="T45" s="318"/>
      <c r="U45" s="318"/>
      <c r="V45" s="318"/>
      <c r="W45" s="318"/>
      <c r="X45" s="318"/>
      <c r="Y45" s="319"/>
      <c r="Z45" s="14"/>
      <c r="AA45" s="14"/>
      <c r="AB45" s="14"/>
      <c r="AC45" s="14"/>
      <c r="AD45" s="14"/>
      <c r="AE45" s="14"/>
      <c r="AF45" s="17"/>
      <c r="AG45" s="4"/>
      <c r="AH45" s="27" t="s">
        <v>13</v>
      </c>
      <c r="AI45" s="27" t="s">
        <v>9</v>
      </c>
      <c r="AJ45" s="397" t="s">
        <v>37</v>
      </c>
      <c r="AK45" s="397"/>
      <c r="AL45" s="27" t="s">
        <v>15</v>
      </c>
      <c r="AM45" s="397" t="s">
        <v>38</v>
      </c>
      <c r="AN45" s="397"/>
      <c r="AO45" s="27" t="s">
        <v>16</v>
      </c>
      <c r="AP45" s="27"/>
      <c r="AQ45" s="27" t="s">
        <v>17</v>
      </c>
      <c r="AR45" s="27" t="s">
        <v>9</v>
      </c>
      <c r="AS45" s="397" t="s">
        <v>37</v>
      </c>
      <c r="AT45" s="397"/>
      <c r="AU45" s="27" t="s">
        <v>15</v>
      </c>
      <c r="AV45" s="397" t="s">
        <v>38</v>
      </c>
      <c r="AW45" s="397"/>
      <c r="AX45" s="27" t="s">
        <v>16</v>
      </c>
      <c r="AY45" s="18"/>
      <c r="AZ45" s="18"/>
      <c r="BA45" s="6"/>
    </row>
    <row r="46" spans="2:53" ht="14.25" customHeight="1">
      <c r="B46" s="317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9"/>
      <c r="O46" s="317"/>
      <c r="P46" s="318"/>
      <c r="Q46" s="318"/>
      <c r="R46" s="318"/>
      <c r="S46" s="318"/>
      <c r="T46" s="318"/>
      <c r="U46" s="318"/>
      <c r="V46" s="318"/>
      <c r="W46" s="318"/>
      <c r="X46" s="318"/>
      <c r="Y46" s="319"/>
      <c r="Z46" s="14"/>
      <c r="AA46" s="14"/>
      <c r="AB46" s="14"/>
      <c r="AC46" s="14"/>
      <c r="AD46" s="14"/>
      <c r="AE46" s="14"/>
      <c r="AF46" s="17"/>
      <c r="AG46" s="4"/>
      <c r="AH46" s="27" t="s">
        <v>18</v>
      </c>
      <c r="AI46" s="27" t="s">
        <v>9</v>
      </c>
      <c r="AJ46" s="397" t="s">
        <v>37</v>
      </c>
      <c r="AK46" s="397"/>
      <c r="AL46" s="27" t="s">
        <v>15</v>
      </c>
      <c r="AM46" s="397" t="s">
        <v>38</v>
      </c>
      <c r="AN46" s="397"/>
      <c r="AO46" s="27" t="s">
        <v>16</v>
      </c>
      <c r="AP46" s="27"/>
      <c r="AQ46" s="27" t="s">
        <v>19</v>
      </c>
      <c r="AR46" s="27" t="s">
        <v>9</v>
      </c>
      <c r="AS46" s="397" t="s">
        <v>37</v>
      </c>
      <c r="AT46" s="397"/>
      <c r="AU46" s="27" t="s">
        <v>15</v>
      </c>
      <c r="AV46" s="397" t="s">
        <v>38</v>
      </c>
      <c r="AW46" s="397"/>
      <c r="AX46" s="27" t="s">
        <v>16</v>
      </c>
      <c r="AY46" s="18"/>
      <c r="AZ46" s="18"/>
      <c r="BA46" s="6"/>
    </row>
    <row r="47" spans="2:53" ht="14.25" customHeight="1"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9"/>
      <c r="O47" s="317"/>
      <c r="P47" s="318"/>
      <c r="Q47" s="318"/>
      <c r="R47" s="318"/>
      <c r="S47" s="318"/>
      <c r="T47" s="318"/>
      <c r="U47" s="318"/>
      <c r="V47" s="318"/>
      <c r="W47" s="318"/>
      <c r="X47" s="318"/>
      <c r="Y47" s="319"/>
      <c r="Z47" s="14"/>
      <c r="AA47" s="14"/>
      <c r="AB47" s="14"/>
      <c r="AC47" s="14"/>
      <c r="AD47" s="14"/>
      <c r="AE47" s="14"/>
      <c r="AF47" s="17"/>
      <c r="AG47" s="18"/>
      <c r="AH47" s="27" t="s">
        <v>20</v>
      </c>
      <c r="AI47" s="27" t="s">
        <v>9</v>
      </c>
      <c r="AJ47" s="397" t="s">
        <v>37</v>
      </c>
      <c r="AK47" s="397"/>
      <c r="AL47" s="27" t="s">
        <v>15</v>
      </c>
      <c r="AM47" s="397" t="s">
        <v>38</v>
      </c>
      <c r="AN47" s="397"/>
      <c r="AO47" s="27" t="s">
        <v>16</v>
      </c>
      <c r="AP47" s="27"/>
      <c r="AQ47" s="27" t="s">
        <v>21</v>
      </c>
      <c r="AR47" s="27" t="s">
        <v>9</v>
      </c>
      <c r="AS47" s="397" t="s">
        <v>39</v>
      </c>
      <c r="AT47" s="397"/>
      <c r="AU47" s="27" t="s">
        <v>15</v>
      </c>
      <c r="AV47" s="397" t="s">
        <v>39</v>
      </c>
      <c r="AW47" s="397"/>
      <c r="AX47" s="27" t="s">
        <v>16</v>
      </c>
      <c r="AY47" s="18"/>
      <c r="AZ47" s="18"/>
      <c r="BA47" s="6"/>
    </row>
    <row r="48" spans="2:53" ht="14.25" customHeight="1"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9"/>
      <c r="O48" s="317"/>
      <c r="P48" s="318"/>
      <c r="Q48" s="318"/>
      <c r="R48" s="318"/>
      <c r="S48" s="318"/>
      <c r="T48" s="318"/>
      <c r="U48" s="318"/>
      <c r="V48" s="318"/>
      <c r="W48" s="318"/>
      <c r="X48" s="318"/>
      <c r="Y48" s="319"/>
      <c r="Z48" s="14"/>
      <c r="AA48" s="14"/>
      <c r="AB48" s="14"/>
      <c r="AC48" s="14"/>
      <c r="AD48" s="14"/>
      <c r="AE48" s="14"/>
      <c r="AF48" s="17"/>
      <c r="AG48" s="18"/>
      <c r="AH48" s="27" t="s">
        <v>0</v>
      </c>
      <c r="AI48" s="27" t="s">
        <v>9</v>
      </c>
      <c r="AJ48" s="397" t="s">
        <v>39</v>
      </c>
      <c r="AK48" s="397"/>
      <c r="AL48" s="27" t="s">
        <v>15</v>
      </c>
      <c r="AM48" s="397" t="s">
        <v>39</v>
      </c>
      <c r="AN48" s="397"/>
      <c r="AO48" s="27" t="s">
        <v>16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18"/>
      <c r="AZ48" s="18"/>
      <c r="BA48" s="6"/>
    </row>
    <row r="49" spans="2:53" ht="14.25" customHeight="1"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9"/>
      <c r="O49" s="317"/>
      <c r="P49" s="318"/>
      <c r="Q49" s="318"/>
      <c r="R49" s="318"/>
      <c r="S49" s="318"/>
      <c r="T49" s="318"/>
      <c r="U49" s="318"/>
      <c r="V49" s="318"/>
      <c r="W49" s="318"/>
      <c r="X49" s="318"/>
      <c r="Y49" s="319"/>
      <c r="Z49" s="14"/>
      <c r="AA49" s="14"/>
      <c r="AB49" s="14"/>
      <c r="AC49" s="14"/>
      <c r="AD49" s="14"/>
      <c r="AE49" s="14"/>
      <c r="AF49" s="17"/>
      <c r="AG49" s="4"/>
      <c r="AH49" s="4" t="s">
        <v>196</v>
      </c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6"/>
    </row>
    <row r="50" spans="2:53" ht="14.25" customHeight="1">
      <c r="B50" s="317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9"/>
      <c r="O50" s="317"/>
      <c r="P50" s="318"/>
      <c r="Q50" s="318"/>
      <c r="R50" s="318"/>
      <c r="S50" s="318"/>
      <c r="T50" s="318"/>
      <c r="U50" s="318"/>
      <c r="V50" s="318"/>
      <c r="W50" s="318"/>
      <c r="X50" s="318"/>
      <c r="Y50" s="319"/>
      <c r="Z50" s="14"/>
      <c r="AA50" s="14"/>
      <c r="AB50" s="14"/>
      <c r="AC50" s="14"/>
      <c r="AD50" s="14"/>
      <c r="AE50" s="14"/>
      <c r="AF50" s="17"/>
      <c r="AG50" s="4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6"/>
    </row>
    <row r="51" spans="2:53" ht="14.25" customHeight="1">
      <c r="B51" s="317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9"/>
      <c r="O51" s="317"/>
      <c r="P51" s="318"/>
      <c r="Q51" s="318"/>
      <c r="R51" s="318"/>
      <c r="S51" s="318"/>
      <c r="T51" s="318"/>
      <c r="U51" s="318"/>
      <c r="V51" s="318"/>
      <c r="W51" s="318"/>
      <c r="X51" s="318"/>
      <c r="Y51" s="319"/>
      <c r="Z51" s="14"/>
      <c r="AA51" s="14"/>
      <c r="AB51" s="14"/>
      <c r="AC51" s="14"/>
      <c r="AD51" s="14"/>
      <c r="AE51" s="14"/>
      <c r="AF51" s="17"/>
      <c r="AG51" s="9" t="s">
        <v>1</v>
      </c>
      <c r="AH51" s="18"/>
      <c r="AI51" s="89" t="s">
        <v>123</v>
      </c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6"/>
    </row>
    <row r="52" spans="2:53" ht="14.25" customHeight="1" thickBot="1">
      <c r="B52" s="320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2"/>
      <c r="O52" s="320"/>
      <c r="P52" s="321"/>
      <c r="Q52" s="321"/>
      <c r="R52" s="321"/>
      <c r="S52" s="321"/>
      <c r="T52" s="321"/>
      <c r="U52" s="321"/>
      <c r="V52" s="321"/>
      <c r="W52" s="321"/>
      <c r="X52" s="321"/>
      <c r="Y52" s="322"/>
      <c r="Z52" s="14"/>
      <c r="AA52" s="14"/>
      <c r="AB52" s="14"/>
      <c r="AC52" s="14"/>
      <c r="AD52" s="14"/>
      <c r="AE52" s="14"/>
      <c r="AF52" s="19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5"/>
    </row>
    <row r="53" spans="2:53" ht="14.25" customHeight="1">
      <c r="B53" s="314" t="s">
        <v>29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6"/>
      <c r="O53" s="314" t="s">
        <v>30</v>
      </c>
      <c r="P53" s="315"/>
      <c r="Q53" s="315"/>
      <c r="R53" s="315"/>
      <c r="S53" s="315"/>
      <c r="T53" s="315"/>
      <c r="U53" s="315"/>
      <c r="V53" s="315"/>
      <c r="W53" s="315"/>
      <c r="X53" s="315"/>
      <c r="Y53" s="316"/>
      <c r="Z53" s="14"/>
      <c r="AA53" s="14"/>
      <c r="AB53" s="14"/>
      <c r="AC53" s="14"/>
      <c r="AD53" s="14"/>
      <c r="AE53" s="14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6"/>
    </row>
    <row r="54" spans="2:53" ht="14.25" customHeight="1"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9"/>
      <c r="O54" s="317"/>
      <c r="P54" s="318"/>
      <c r="Q54" s="318"/>
      <c r="R54" s="318"/>
      <c r="S54" s="318"/>
      <c r="T54" s="318"/>
      <c r="U54" s="318"/>
      <c r="V54" s="318"/>
      <c r="W54" s="318"/>
      <c r="X54" s="318"/>
      <c r="Y54" s="319"/>
      <c r="Z54" s="14"/>
      <c r="AA54" s="14"/>
      <c r="AB54" s="14"/>
      <c r="AC54" s="14"/>
      <c r="AD54" s="14"/>
      <c r="AE54" s="14"/>
      <c r="AF54" s="17"/>
      <c r="AG54" s="91" t="s">
        <v>36</v>
      </c>
      <c r="AH54" s="18"/>
      <c r="AI54" s="18" t="s">
        <v>67</v>
      </c>
      <c r="AJ54" s="18"/>
      <c r="AK54" s="18"/>
      <c r="AL54" s="18"/>
      <c r="AM54" s="18"/>
      <c r="AN54" s="18"/>
      <c r="AO54" s="18" t="s">
        <v>9</v>
      </c>
      <c r="AP54" s="396">
        <v>10</v>
      </c>
      <c r="AQ54" s="396"/>
      <c r="AR54" s="396"/>
      <c r="AS54" s="396"/>
      <c r="AT54" s="396"/>
      <c r="AU54" s="18" t="s">
        <v>16</v>
      </c>
      <c r="AV54" s="18"/>
      <c r="AZ54" s="18"/>
      <c r="BA54" s="6"/>
    </row>
    <row r="55" spans="2:53" ht="14.25" customHeight="1">
      <c r="B55" s="317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9"/>
      <c r="O55" s="317"/>
      <c r="P55" s="318"/>
      <c r="Q55" s="318"/>
      <c r="R55" s="318"/>
      <c r="S55" s="318"/>
      <c r="T55" s="318"/>
      <c r="U55" s="318"/>
      <c r="V55" s="318"/>
      <c r="W55" s="318"/>
      <c r="X55" s="318"/>
      <c r="Y55" s="319"/>
      <c r="Z55" s="14"/>
      <c r="AA55" s="14"/>
      <c r="AB55" s="14"/>
      <c r="AC55" s="14"/>
      <c r="AD55" s="14"/>
      <c r="AE55" s="14"/>
      <c r="AF55" s="17"/>
      <c r="AG55" s="9"/>
      <c r="AH55" s="18"/>
      <c r="AI55" s="18"/>
      <c r="AJ55" s="18"/>
      <c r="AK55" s="18"/>
      <c r="AL55" s="18"/>
      <c r="AM55" s="18"/>
      <c r="AN55" s="18"/>
      <c r="AO55" s="18"/>
      <c r="AP55" s="28"/>
      <c r="AQ55" s="28"/>
      <c r="AR55" s="28"/>
      <c r="AS55" s="28"/>
      <c r="AT55" s="28"/>
      <c r="AU55" s="18"/>
      <c r="AV55" s="18"/>
      <c r="AW55" s="80"/>
      <c r="AX55" s="80"/>
      <c r="AY55" s="18"/>
      <c r="AZ55" s="18"/>
      <c r="BA55" s="6"/>
    </row>
    <row r="56" spans="2:53" ht="14.25" customHeight="1">
      <c r="B56" s="317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9"/>
      <c r="O56" s="317"/>
      <c r="P56" s="318"/>
      <c r="Q56" s="318"/>
      <c r="R56" s="318"/>
      <c r="S56" s="318"/>
      <c r="T56" s="318"/>
      <c r="U56" s="318"/>
      <c r="V56" s="318"/>
      <c r="W56" s="318"/>
      <c r="X56" s="318"/>
      <c r="Y56" s="319"/>
      <c r="Z56" s="14"/>
      <c r="AA56" s="14"/>
      <c r="AB56" s="14"/>
      <c r="AC56" s="14"/>
      <c r="AD56" s="14"/>
      <c r="AE56" s="14"/>
      <c r="AF56" s="17"/>
      <c r="AG56" s="9" t="s">
        <v>1</v>
      </c>
      <c r="AI56" s="89" t="s">
        <v>121</v>
      </c>
      <c r="AJ56" s="18"/>
      <c r="AK56" s="18"/>
      <c r="AL56" s="18"/>
      <c r="AM56" s="18"/>
      <c r="AN56" s="18"/>
      <c r="AO56" s="18"/>
      <c r="AP56" s="28"/>
      <c r="AQ56" s="28"/>
      <c r="AR56" s="28"/>
      <c r="AS56" s="28"/>
      <c r="AT56" s="28"/>
      <c r="AU56" s="18"/>
      <c r="AV56" s="18"/>
      <c r="AW56" s="80"/>
      <c r="AX56" s="80"/>
      <c r="AY56" s="18"/>
      <c r="AZ56" s="18"/>
      <c r="BA56" s="6"/>
    </row>
    <row r="57" spans="2:53" ht="14.25" customHeight="1" thickBot="1">
      <c r="B57" s="320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2"/>
      <c r="O57" s="320"/>
      <c r="P57" s="321"/>
      <c r="Q57" s="321"/>
      <c r="R57" s="321"/>
      <c r="S57" s="321"/>
      <c r="T57" s="321"/>
      <c r="U57" s="321"/>
      <c r="V57" s="321"/>
      <c r="W57" s="321"/>
      <c r="X57" s="321"/>
      <c r="Y57" s="322"/>
      <c r="AF57" s="23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5"/>
    </row>
    <row r="58" spans="2:53" ht="14.25" customHeight="1">
      <c r="B58" s="314" t="s">
        <v>40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6"/>
      <c r="O58" s="323" t="s">
        <v>42</v>
      </c>
      <c r="P58" s="315"/>
      <c r="Q58" s="315"/>
      <c r="R58" s="315"/>
      <c r="S58" s="315"/>
      <c r="T58" s="315"/>
      <c r="U58" s="315"/>
      <c r="V58" s="315"/>
      <c r="W58" s="315"/>
      <c r="X58" s="315"/>
      <c r="Y58" s="316"/>
      <c r="Z58" s="14"/>
      <c r="AA58" s="14"/>
      <c r="AB58" s="14"/>
      <c r="AC58" s="14"/>
      <c r="AD58" s="14"/>
      <c r="AE58" s="14"/>
      <c r="AF58" s="21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18"/>
      <c r="AZ58" s="18"/>
      <c r="BA58" s="6"/>
    </row>
    <row r="59" spans="2:53" ht="14.25" customHeight="1">
      <c r="B59" s="317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9"/>
      <c r="O59" s="317"/>
      <c r="P59" s="318"/>
      <c r="Q59" s="318"/>
      <c r="R59" s="318"/>
      <c r="S59" s="318"/>
      <c r="T59" s="318"/>
      <c r="U59" s="318"/>
      <c r="V59" s="318"/>
      <c r="W59" s="318"/>
      <c r="X59" s="318"/>
      <c r="Y59" s="319"/>
      <c r="Z59" s="14"/>
      <c r="AA59" s="14"/>
      <c r="AB59" s="14"/>
      <c r="AC59" s="14"/>
      <c r="AD59" s="14"/>
      <c r="AE59" s="14"/>
      <c r="AF59" s="17"/>
      <c r="AG59" s="91" t="s">
        <v>36</v>
      </c>
      <c r="AH59" s="18"/>
      <c r="AI59" s="18" t="s">
        <v>41</v>
      </c>
      <c r="AJ59" s="18"/>
      <c r="AK59" s="18"/>
      <c r="AL59" s="18"/>
      <c r="AM59" s="18"/>
      <c r="AN59" s="18"/>
      <c r="AO59" s="18"/>
      <c r="AS59" s="28"/>
      <c r="AT59" s="28"/>
      <c r="AU59" s="18"/>
      <c r="AV59" s="18"/>
      <c r="AW59" s="18"/>
      <c r="AX59" s="18"/>
      <c r="AY59" s="18"/>
      <c r="AZ59" s="18"/>
      <c r="BA59" s="6"/>
    </row>
    <row r="60" spans="2:53" ht="14.25" customHeight="1">
      <c r="B60" s="317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9"/>
      <c r="O60" s="317"/>
      <c r="P60" s="318"/>
      <c r="Q60" s="318"/>
      <c r="R60" s="318"/>
      <c r="S60" s="318"/>
      <c r="T60" s="318"/>
      <c r="U60" s="318"/>
      <c r="V60" s="318"/>
      <c r="W60" s="318"/>
      <c r="X60" s="318"/>
      <c r="Y60" s="319"/>
      <c r="Z60" s="14"/>
      <c r="AA60" s="14"/>
      <c r="AB60" s="14"/>
      <c r="AC60" s="14"/>
      <c r="AD60" s="14"/>
      <c r="AE60" s="14"/>
      <c r="AF60" s="17"/>
      <c r="AG60" s="9"/>
      <c r="AH60" s="18"/>
      <c r="AI60" s="18"/>
      <c r="AJ60" s="18"/>
      <c r="AK60" s="18"/>
      <c r="AL60" s="18"/>
      <c r="AM60" s="18"/>
      <c r="AN60" s="18"/>
      <c r="AO60" s="18"/>
      <c r="AP60" s="82"/>
      <c r="AQ60" s="81"/>
      <c r="AS60" s="28"/>
      <c r="AT60" s="28"/>
      <c r="AU60" s="18"/>
      <c r="AV60" s="18"/>
      <c r="AW60" s="18"/>
      <c r="AX60" s="18"/>
      <c r="AY60" s="18"/>
      <c r="AZ60" s="18"/>
      <c r="BA60" s="6"/>
    </row>
    <row r="61" spans="2:53" ht="14.25" customHeight="1">
      <c r="B61" s="317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9"/>
      <c r="O61" s="317"/>
      <c r="P61" s="318"/>
      <c r="Q61" s="318"/>
      <c r="R61" s="318"/>
      <c r="S61" s="318"/>
      <c r="T61" s="318"/>
      <c r="U61" s="318"/>
      <c r="V61" s="318"/>
      <c r="W61" s="318"/>
      <c r="X61" s="318"/>
      <c r="Y61" s="319"/>
      <c r="Z61" s="14"/>
      <c r="AA61" s="14"/>
      <c r="AB61" s="14"/>
      <c r="AC61" s="14"/>
      <c r="AD61" s="14"/>
      <c r="AE61" s="14"/>
      <c r="AF61" s="17"/>
      <c r="AG61" s="9" t="s">
        <v>1</v>
      </c>
      <c r="AH61" s="85"/>
      <c r="AI61" s="88" t="s">
        <v>120</v>
      </c>
      <c r="AJ61" s="18"/>
      <c r="AK61" s="18"/>
      <c r="AL61" s="18"/>
      <c r="AM61" s="18"/>
      <c r="AN61" s="18"/>
      <c r="AO61" s="18"/>
      <c r="AP61" s="82"/>
      <c r="AQ61" s="81"/>
      <c r="AS61" s="28"/>
      <c r="AT61" s="28"/>
      <c r="AU61" s="18"/>
      <c r="AV61" s="18"/>
      <c r="AW61" s="18"/>
      <c r="AX61" s="18"/>
      <c r="AY61" s="18"/>
      <c r="AZ61" s="18"/>
      <c r="BA61" s="6"/>
    </row>
    <row r="62" spans="2:53" ht="14.25" customHeight="1" thickBot="1">
      <c r="B62" s="320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2"/>
      <c r="O62" s="320"/>
      <c r="P62" s="321"/>
      <c r="Q62" s="321"/>
      <c r="R62" s="321"/>
      <c r="S62" s="321"/>
      <c r="T62" s="321"/>
      <c r="U62" s="321"/>
      <c r="V62" s="321"/>
      <c r="W62" s="321"/>
      <c r="X62" s="321"/>
      <c r="Y62" s="322"/>
      <c r="AF62" s="23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5"/>
    </row>
    <row r="63" spans="2:51" ht="18" thickBot="1">
      <c r="B63" s="11"/>
      <c r="C63" s="12"/>
      <c r="D63" s="9"/>
      <c r="E63" s="9"/>
      <c r="F63" s="9"/>
      <c r="G63" s="9"/>
      <c r="H63" s="9"/>
      <c r="I63" s="9"/>
      <c r="J63" s="9"/>
      <c r="K63" s="9"/>
      <c r="L63" s="9"/>
      <c r="M63" s="12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2:27" ht="18.75" customHeight="1" thickBot="1">
      <c r="B64" s="352" t="s">
        <v>93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4"/>
      <c r="W64" s="35"/>
      <c r="X64" s="35"/>
      <c r="Y64" s="35"/>
      <c r="Z64" s="35"/>
      <c r="AA64" s="35"/>
    </row>
    <row r="65" spans="2:51" ht="8.25" customHeight="1" thickBot="1">
      <c r="B65" s="11"/>
      <c r="C65" s="12"/>
      <c r="D65" s="9"/>
      <c r="E65" s="9"/>
      <c r="F65" s="9"/>
      <c r="G65" s="9"/>
      <c r="H65" s="9"/>
      <c r="I65" s="9"/>
      <c r="J65" s="9"/>
      <c r="K65" s="9"/>
      <c r="L65" s="9"/>
      <c r="M65" s="12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2:53" ht="32.25" customHeight="1" thickBot="1">
      <c r="B66" s="324" t="s">
        <v>2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6"/>
      <c r="O66" s="339" t="s">
        <v>3</v>
      </c>
      <c r="P66" s="340"/>
      <c r="Q66" s="340"/>
      <c r="R66" s="340"/>
      <c r="S66" s="340"/>
      <c r="T66" s="340"/>
      <c r="U66" s="340"/>
      <c r="V66" s="340"/>
      <c r="W66" s="340"/>
      <c r="X66" s="340"/>
      <c r="Y66" s="341"/>
      <c r="Z66" s="336"/>
      <c r="AA66" s="337"/>
      <c r="AB66" s="337"/>
      <c r="AC66" s="337"/>
      <c r="AD66" s="337"/>
      <c r="AE66" s="338"/>
      <c r="AF66" s="324" t="s">
        <v>4</v>
      </c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6"/>
    </row>
    <row r="67" spans="2:53" ht="14.25" customHeight="1">
      <c r="B67" s="342" t="s">
        <v>70</v>
      </c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4"/>
      <c r="O67" s="342" t="s">
        <v>71</v>
      </c>
      <c r="P67" s="343"/>
      <c r="Q67" s="343"/>
      <c r="R67" s="343"/>
      <c r="S67" s="343"/>
      <c r="T67" s="343"/>
      <c r="U67" s="343"/>
      <c r="V67" s="343"/>
      <c r="W67" s="343"/>
      <c r="X67" s="343"/>
      <c r="Y67" s="344"/>
      <c r="Z67" s="30"/>
      <c r="AA67" s="30"/>
      <c r="AB67" s="30"/>
      <c r="AC67" s="30"/>
      <c r="AD67" s="30"/>
      <c r="AE67" s="30"/>
      <c r="AF67" s="31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3"/>
    </row>
    <row r="68" spans="2:53" ht="14.25" customHeight="1">
      <c r="B68" s="345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7"/>
      <c r="O68" s="345"/>
      <c r="P68" s="346"/>
      <c r="Q68" s="346"/>
      <c r="R68" s="346"/>
      <c r="S68" s="346"/>
      <c r="T68" s="346"/>
      <c r="U68" s="346"/>
      <c r="V68" s="346"/>
      <c r="W68" s="346"/>
      <c r="X68" s="346"/>
      <c r="Y68" s="347"/>
      <c r="Z68" s="30"/>
      <c r="AA68" s="30"/>
      <c r="AB68" s="30"/>
      <c r="AC68" s="30"/>
      <c r="AD68" s="30"/>
      <c r="AE68" s="30"/>
      <c r="AF68" s="34"/>
      <c r="AG68" s="91" t="s">
        <v>36</v>
      </c>
      <c r="AH68" s="36"/>
      <c r="AI68" s="36" t="s">
        <v>72</v>
      </c>
      <c r="AJ68" s="36"/>
      <c r="AK68" s="36"/>
      <c r="AL68" s="36"/>
      <c r="AM68" s="39"/>
      <c r="AN68" s="36"/>
      <c r="AO68" s="36"/>
      <c r="AP68" s="39"/>
      <c r="AQ68" s="39"/>
      <c r="AR68" s="36"/>
      <c r="AS68" s="39"/>
      <c r="AT68" s="36"/>
      <c r="AU68" s="36"/>
      <c r="AV68" s="36"/>
      <c r="AY68" s="36"/>
      <c r="AZ68" s="37"/>
      <c r="BA68" s="38"/>
    </row>
    <row r="69" spans="2:53" ht="14.25" customHeight="1">
      <c r="B69" s="345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7"/>
      <c r="O69" s="345"/>
      <c r="P69" s="346"/>
      <c r="Q69" s="346"/>
      <c r="R69" s="346"/>
      <c r="S69" s="346"/>
      <c r="T69" s="346"/>
      <c r="U69" s="346"/>
      <c r="V69" s="346"/>
      <c r="W69" s="346"/>
      <c r="X69" s="346"/>
      <c r="Y69" s="347"/>
      <c r="Z69" s="30"/>
      <c r="AA69" s="30"/>
      <c r="AB69" s="30"/>
      <c r="AC69" s="30"/>
      <c r="AD69" s="30"/>
      <c r="AE69" s="30"/>
      <c r="AF69" s="34"/>
      <c r="AG69" s="18"/>
      <c r="AH69" s="36"/>
      <c r="AI69" s="36"/>
      <c r="AJ69" s="36" t="s">
        <v>77</v>
      </c>
      <c r="AK69" s="39"/>
      <c r="AL69" s="39"/>
      <c r="AM69" s="36"/>
      <c r="AN69" s="39"/>
      <c r="AO69" s="36"/>
      <c r="AP69" s="36"/>
      <c r="AQ69" s="36"/>
      <c r="AR69" s="36" t="s">
        <v>9</v>
      </c>
      <c r="AS69" s="407">
        <v>6</v>
      </c>
      <c r="AT69" s="407"/>
      <c r="AU69" s="407"/>
      <c r="AV69" s="36" t="s">
        <v>16</v>
      </c>
      <c r="AW69" s="37" t="s">
        <v>64</v>
      </c>
      <c r="AX69" s="36"/>
      <c r="AY69" s="39"/>
      <c r="AZ69" s="37"/>
      <c r="BA69" s="38"/>
    </row>
    <row r="70" spans="2:53" ht="14.25" customHeight="1">
      <c r="B70" s="345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7"/>
      <c r="O70" s="345"/>
      <c r="P70" s="346"/>
      <c r="Q70" s="346"/>
      <c r="R70" s="346"/>
      <c r="S70" s="346"/>
      <c r="T70" s="346"/>
      <c r="U70" s="346"/>
      <c r="V70" s="346"/>
      <c r="W70" s="346"/>
      <c r="X70" s="346"/>
      <c r="Y70" s="347"/>
      <c r="Z70" s="30"/>
      <c r="AA70" s="30"/>
      <c r="AB70" s="30"/>
      <c r="AC70" s="30"/>
      <c r="AD70" s="30"/>
      <c r="AE70" s="30"/>
      <c r="AF70" s="34"/>
      <c r="AG70" s="18"/>
      <c r="AH70" s="36"/>
      <c r="AI70" s="36"/>
      <c r="AJ70" s="36" t="s">
        <v>78</v>
      </c>
      <c r="AK70" s="39"/>
      <c r="AL70" s="39"/>
      <c r="AM70" s="36"/>
      <c r="AN70" s="39"/>
      <c r="AO70" s="36"/>
      <c r="AP70" s="36"/>
      <c r="AQ70" s="36"/>
      <c r="AR70" s="36" t="s">
        <v>9</v>
      </c>
      <c r="AS70" s="407">
        <v>48</v>
      </c>
      <c r="AT70" s="407"/>
      <c r="AU70" s="407"/>
      <c r="AV70" s="36" t="s">
        <v>16</v>
      </c>
      <c r="AW70" s="37" t="s">
        <v>73</v>
      </c>
      <c r="AX70" s="36"/>
      <c r="AY70" s="36"/>
      <c r="AZ70" s="37"/>
      <c r="BA70" s="38"/>
    </row>
    <row r="71" spans="2:53" ht="14.25" customHeight="1">
      <c r="B71" s="345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7"/>
      <c r="O71" s="345"/>
      <c r="P71" s="346"/>
      <c r="Q71" s="346"/>
      <c r="R71" s="346"/>
      <c r="S71" s="346"/>
      <c r="T71" s="346"/>
      <c r="U71" s="346"/>
      <c r="V71" s="346"/>
      <c r="W71" s="346"/>
      <c r="X71" s="346"/>
      <c r="Y71" s="347"/>
      <c r="Z71" s="30"/>
      <c r="AA71" s="30"/>
      <c r="AB71" s="30"/>
      <c r="AC71" s="30"/>
      <c r="AD71" s="30"/>
      <c r="AE71" s="30"/>
      <c r="AF71" s="34"/>
      <c r="AG71" s="79"/>
      <c r="AH71" s="36"/>
      <c r="AI71" s="119" t="s">
        <v>195</v>
      </c>
      <c r="AJ71" s="36"/>
      <c r="AK71" s="36"/>
      <c r="AL71" s="36"/>
      <c r="AM71" s="36"/>
      <c r="AN71" s="36"/>
      <c r="AO71" s="36"/>
      <c r="AP71" s="39"/>
      <c r="AQ71" s="39"/>
      <c r="AR71" s="39"/>
      <c r="AS71" s="39"/>
      <c r="AT71" s="39"/>
      <c r="AU71" s="36"/>
      <c r="AV71" s="36"/>
      <c r="AW71" s="36"/>
      <c r="AX71" s="36"/>
      <c r="AY71" s="36"/>
      <c r="AZ71" s="36"/>
      <c r="BA71" s="38"/>
    </row>
    <row r="72" spans="2:53" ht="14.25" customHeight="1">
      <c r="B72" s="345"/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7"/>
      <c r="O72" s="345"/>
      <c r="P72" s="346"/>
      <c r="Q72" s="346"/>
      <c r="R72" s="346"/>
      <c r="S72" s="346"/>
      <c r="T72" s="346"/>
      <c r="U72" s="346"/>
      <c r="V72" s="346"/>
      <c r="W72" s="346"/>
      <c r="X72" s="346"/>
      <c r="Y72" s="347"/>
      <c r="Z72" s="30"/>
      <c r="AA72" s="30"/>
      <c r="AB72" s="30"/>
      <c r="AC72" s="30"/>
      <c r="AD72" s="30"/>
      <c r="AE72" s="30"/>
      <c r="AF72" s="34"/>
      <c r="AG72" s="9" t="s">
        <v>1</v>
      </c>
      <c r="AH72" s="85"/>
      <c r="AI72" s="86" t="s">
        <v>193</v>
      </c>
      <c r="AJ72" s="36"/>
      <c r="AK72" s="36"/>
      <c r="AL72" s="36"/>
      <c r="AM72" s="36"/>
      <c r="AN72" s="36"/>
      <c r="AO72" s="36"/>
      <c r="AP72" s="39"/>
      <c r="AQ72" s="39"/>
      <c r="AR72" s="39"/>
      <c r="AS72" s="39"/>
      <c r="AT72" s="39"/>
      <c r="AU72" s="36"/>
      <c r="AV72" s="36"/>
      <c r="AW72" s="36"/>
      <c r="AX72" s="36"/>
      <c r="AY72" s="36"/>
      <c r="AZ72" s="36"/>
      <c r="BA72" s="38"/>
    </row>
    <row r="73" spans="2:53" ht="14.25" customHeight="1">
      <c r="B73" s="345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7"/>
      <c r="O73" s="345"/>
      <c r="P73" s="346"/>
      <c r="Q73" s="346"/>
      <c r="R73" s="346"/>
      <c r="S73" s="346"/>
      <c r="T73" s="346"/>
      <c r="U73" s="346"/>
      <c r="V73" s="346"/>
      <c r="W73" s="346"/>
      <c r="X73" s="346"/>
      <c r="Y73" s="347"/>
      <c r="Z73" s="30"/>
      <c r="AA73" s="30"/>
      <c r="AB73" s="30"/>
      <c r="AC73" s="30"/>
      <c r="AD73" s="30"/>
      <c r="AE73" s="30"/>
      <c r="AF73" s="34"/>
      <c r="AG73" s="79"/>
      <c r="AH73" s="36"/>
      <c r="AI73" s="49"/>
      <c r="AJ73" s="36"/>
      <c r="AK73" s="36"/>
      <c r="AL73" s="36"/>
      <c r="AM73" s="36"/>
      <c r="AN73" s="36"/>
      <c r="AO73" s="36"/>
      <c r="AP73" s="39"/>
      <c r="AQ73" s="39"/>
      <c r="AR73" s="39"/>
      <c r="AS73" s="39"/>
      <c r="AT73" s="39"/>
      <c r="AU73" s="36"/>
      <c r="AV73" s="36"/>
      <c r="AW73" s="36"/>
      <c r="AX73" s="36"/>
      <c r="AY73" s="36"/>
      <c r="AZ73" s="36"/>
      <c r="BA73" s="38"/>
    </row>
    <row r="74" spans="2:53" ht="14.25" customHeight="1">
      <c r="B74" s="345"/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7"/>
      <c r="O74" s="345"/>
      <c r="P74" s="346"/>
      <c r="Q74" s="346"/>
      <c r="R74" s="346"/>
      <c r="S74" s="346"/>
      <c r="T74" s="346"/>
      <c r="U74" s="346"/>
      <c r="V74" s="346"/>
      <c r="W74" s="346"/>
      <c r="X74" s="346"/>
      <c r="Y74" s="347"/>
      <c r="Z74" s="30"/>
      <c r="AA74" s="30"/>
      <c r="AB74" s="30"/>
      <c r="AC74" s="30"/>
      <c r="AD74" s="30"/>
      <c r="AE74" s="30"/>
      <c r="AF74" s="34"/>
      <c r="AG74" s="9" t="s">
        <v>1</v>
      </c>
      <c r="AH74" s="85"/>
      <c r="AI74" s="86" t="s">
        <v>119</v>
      </c>
      <c r="AJ74" s="36"/>
      <c r="AK74" s="36"/>
      <c r="AL74" s="36"/>
      <c r="AM74" s="36"/>
      <c r="AN74" s="36"/>
      <c r="AO74" s="36"/>
      <c r="AP74" s="39"/>
      <c r="AQ74" s="39"/>
      <c r="AR74" s="39"/>
      <c r="AS74" s="39"/>
      <c r="AT74" s="39"/>
      <c r="AU74" s="36"/>
      <c r="AV74" s="36"/>
      <c r="AW74" s="36"/>
      <c r="AX74" s="36"/>
      <c r="AY74" s="36"/>
      <c r="AZ74" s="36"/>
      <c r="BA74" s="38"/>
    </row>
    <row r="75" spans="2:53" ht="14.25" customHeight="1" thickBot="1">
      <c r="B75" s="348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50"/>
      <c r="O75" s="348"/>
      <c r="P75" s="349"/>
      <c r="Q75" s="349"/>
      <c r="R75" s="349"/>
      <c r="S75" s="349"/>
      <c r="T75" s="349"/>
      <c r="U75" s="349"/>
      <c r="V75" s="349"/>
      <c r="W75" s="349"/>
      <c r="X75" s="349"/>
      <c r="Y75" s="350"/>
      <c r="Z75" s="30"/>
      <c r="AA75" s="30"/>
      <c r="AB75" s="30"/>
      <c r="AC75" s="30"/>
      <c r="AD75" s="30"/>
      <c r="AE75" s="30"/>
      <c r="AF75" s="40"/>
      <c r="AG75" s="46"/>
      <c r="AH75" s="41"/>
      <c r="AI75" s="50"/>
      <c r="AJ75" s="41"/>
      <c r="AK75" s="41"/>
      <c r="AL75" s="41"/>
      <c r="AM75" s="41"/>
      <c r="AN75" s="41"/>
      <c r="AO75" s="41"/>
      <c r="AP75" s="42"/>
      <c r="AQ75" s="42"/>
      <c r="AR75" s="42"/>
      <c r="AS75" s="42"/>
      <c r="AT75" s="42"/>
      <c r="AU75" s="41"/>
      <c r="AV75" s="41"/>
      <c r="AW75" s="41"/>
      <c r="AX75" s="41"/>
      <c r="AY75" s="41"/>
      <c r="AZ75" s="41"/>
      <c r="BA75" s="43"/>
    </row>
    <row r="76" spans="2:53" ht="14.25" customHeight="1">
      <c r="B76" s="342" t="s">
        <v>74</v>
      </c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4"/>
      <c r="O76" s="342" t="s">
        <v>75</v>
      </c>
      <c r="P76" s="343"/>
      <c r="Q76" s="343"/>
      <c r="R76" s="343"/>
      <c r="S76" s="343"/>
      <c r="T76" s="343"/>
      <c r="U76" s="343"/>
      <c r="V76" s="343"/>
      <c r="W76" s="343"/>
      <c r="X76" s="343"/>
      <c r="Y76" s="344"/>
      <c r="Z76" s="30"/>
      <c r="AA76" s="30"/>
      <c r="AB76" s="30"/>
      <c r="AC76" s="30"/>
      <c r="AD76" s="30"/>
      <c r="AE76" s="30"/>
      <c r="AF76" s="31"/>
      <c r="AG76" s="32"/>
      <c r="AH76" s="32"/>
      <c r="AI76" s="32"/>
      <c r="AJ76" s="32"/>
      <c r="AK76" s="32"/>
      <c r="AL76" s="32"/>
      <c r="AM76" s="32"/>
      <c r="AN76" s="32"/>
      <c r="AO76" s="32"/>
      <c r="AP76" s="44"/>
      <c r="AQ76" s="44"/>
      <c r="AR76" s="44"/>
      <c r="AS76" s="44"/>
      <c r="AT76" s="44"/>
      <c r="AU76" s="32"/>
      <c r="AV76" s="32"/>
      <c r="AW76" s="32"/>
      <c r="AX76" s="32"/>
      <c r="AY76" s="32"/>
      <c r="AZ76" s="32"/>
      <c r="BA76" s="33"/>
    </row>
    <row r="77" spans="2:53" ht="14.25" customHeight="1">
      <c r="B77" s="345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7"/>
      <c r="O77" s="345"/>
      <c r="P77" s="346"/>
      <c r="Q77" s="346"/>
      <c r="R77" s="346"/>
      <c r="S77" s="346"/>
      <c r="T77" s="346"/>
      <c r="U77" s="346"/>
      <c r="V77" s="346"/>
      <c r="W77" s="346"/>
      <c r="X77" s="346"/>
      <c r="Y77" s="347"/>
      <c r="Z77" s="30"/>
      <c r="AA77" s="30"/>
      <c r="AB77" s="30"/>
      <c r="AC77" s="30"/>
      <c r="AD77" s="30"/>
      <c r="AE77" s="30"/>
      <c r="AF77" s="34"/>
      <c r="AG77" s="91" t="s">
        <v>36</v>
      </c>
      <c r="AH77" s="36"/>
      <c r="AI77" s="36" t="s">
        <v>65</v>
      </c>
      <c r="AJ77" s="36"/>
      <c r="AK77" s="36"/>
      <c r="AL77" s="36"/>
      <c r="AM77" s="36"/>
      <c r="AN77" s="36"/>
      <c r="AO77" s="36"/>
      <c r="AP77" s="39"/>
      <c r="AS77" s="39"/>
      <c r="AT77" s="36"/>
      <c r="AU77" s="39"/>
      <c r="AV77" s="39"/>
      <c r="AW77" s="39"/>
      <c r="AX77" s="36"/>
      <c r="AY77" s="37"/>
      <c r="AZ77" s="36"/>
      <c r="BA77" s="38"/>
    </row>
    <row r="78" spans="2:53" ht="14.25" customHeight="1">
      <c r="B78" s="345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7"/>
      <c r="O78" s="345"/>
      <c r="P78" s="346"/>
      <c r="Q78" s="346"/>
      <c r="R78" s="346"/>
      <c r="S78" s="346"/>
      <c r="T78" s="346"/>
      <c r="U78" s="346"/>
      <c r="V78" s="346"/>
      <c r="W78" s="346"/>
      <c r="X78" s="346"/>
      <c r="Y78" s="347"/>
      <c r="Z78" s="30"/>
      <c r="AA78" s="30"/>
      <c r="AB78" s="30"/>
      <c r="AC78" s="30"/>
      <c r="AD78" s="30"/>
      <c r="AE78" s="30"/>
      <c r="AF78" s="34"/>
      <c r="AG78" s="35"/>
      <c r="AH78" s="36"/>
      <c r="AI78" s="36"/>
      <c r="AJ78" s="36"/>
      <c r="AK78" s="36"/>
      <c r="AL78" s="36"/>
      <c r="AM78" s="36"/>
      <c r="AN78" s="36"/>
      <c r="AO78" s="36"/>
      <c r="AP78" s="39"/>
      <c r="AQ78" s="83"/>
      <c r="AR78" s="84"/>
      <c r="AS78" s="39"/>
      <c r="AT78" s="36"/>
      <c r="AU78" s="39"/>
      <c r="AV78" s="39"/>
      <c r="AW78" s="39"/>
      <c r="AX78" s="36"/>
      <c r="AY78" s="37"/>
      <c r="AZ78" s="36"/>
      <c r="BA78" s="38"/>
    </row>
    <row r="79" spans="2:53" ht="14.25" customHeight="1">
      <c r="B79" s="345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7"/>
      <c r="O79" s="345"/>
      <c r="P79" s="346"/>
      <c r="Q79" s="346"/>
      <c r="R79" s="346"/>
      <c r="S79" s="346"/>
      <c r="T79" s="346"/>
      <c r="U79" s="346"/>
      <c r="V79" s="346"/>
      <c r="W79" s="346"/>
      <c r="X79" s="346"/>
      <c r="Y79" s="347"/>
      <c r="Z79" s="30"/>
      <c r="AA79" s="30"/>
      <c r="AB79" s="30"/>
      <c r="AC79" s="30"/>
      <c r="AD79" s="30"/>
      <c r="AE79" s="30"/>
      <c r="AF79" s="34"/>
      <c r="AG79" s="9" t="s">
        <v>1</v>
      </c>
      <c r="AH79" s="85"/>
      <c r="AI79" s="87" t="s">
        <v>117</v>
      </c>
      <c r="AJ79" s="86"/>
      <c r="AK79" s="86"/>
      <c r="AL79" s="86"/>
      <c r="AM79" s="36"/>
      <c r="AN79" s="36"/>
      <c r="AO79" s="36"/>
      <c r="AP79" s="39"/>
      <c r="AQ79" s="83"/>
      <c r="AR79" s="84"/>
      <c r="AS79" s="39"/>
      <c r="AT79" s="36"/>
      <c r="AU79" s="39"/>
      <c r="AV79" s="39"/>
      <c r="AW79" s="39"/>
      <c r="AX79" s="36"/>
      <c r="AY79" s="37"/>
      <c r="AZ79" s="36"/>
      <c r="BA79" s="38"/>
    </row>
    <row r="80" spans="2:53" ht="14.25" customHeight="1" thickBot="1">
      <c r="B80" s="348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50"/>
      <c r="O80" s="348"/>
      <c r="P80" s="349"/>
      <c r="Q80" s="349"/>
      <c r="R80" s="349"/>
      <c r="S80" s="349"/>
      <c r="T80" s="349"/>
      <c r="U80" s="349"/>
      <c r="V80" s="349"/>
      <c r="W80" s="349"/>
      <c r="X80" s="349"/>
      <c r="Y80" s="350"/>
      <c r="Z80" s="30"/>
      <c r="AA80" s="30"/>
      <c r="AB80" s="30"/>
      <c r="AC80" s="30"/>
      <c r="AD80" s="30"/>
      <c r="AE80" s="30"/>
      <c r="AF80" s="45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7"/>
    </row>
    <row r="81" spans="2:53" ht="14.25" customHeight="1">
      <c r="B81" s="342" t="s">
        <v>79</v>
      </c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4"/>
      <c r="O81" s="342" t="s">
        <v>76</v>
      </c>
      <c r="P81" s="343"/>
      <c r="Q81" s="343"/>
      <c r="R81" s="343"/>
      <c r="S81" s="343"/>
      <c r="T81" s="343"/>
      <c r="U81" s="343"/>
      <c r="V81" s="343"/>
      <c r="W81" s="343"/>
      <c r="X81" s="343"/>
      <c r="Y81" s="344"/>
      <c r="Z81" s="30"/>
      <c r="AA81" s="30"/>
      <c r="AB81" s="30"/>
      <c r="AC81" s="30"/>
      <c r="AD81" s="30"/>
      <c r="AE81" s="30"/>
      <c r="AF81" s="31"/>
      <c r="AG81" s="32"/>
      <c r="AH81" s="32"/>
      <c r="AI81" s="32"/>
      <c r="AJ81" s="32"/>
      <c r="AK81" s="32"/>
      <c r="AL81" s="32"/>
      <c r="AM81" s="32"/>
      <c r="AN81" s="32"/>
      <c r="AO81" s="32"/>
      <c r="AP81" s="44"/>
      <c r="AQ81" s="44"/>
      <c r="AR81" s="44"/>
      <c r="AS81" s="44"/>
      <c r="AT81" s="44"/>
      <c r="AU81" s="32"/>
      <c r="AV81" s="32"/>
      <c r="AW81" s="32"/>
      <c r="AX81" s="32"/>
      <c r="AY81" s="32"/>
      <c r="AZ81" s="32"/>
      <c r="BA81" s="33"/>
    </row>
    <row r="82" spans="2:53" ht="14.25" customHeight="1">
      <c r="B82" s="345"/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6"/>
      <c r="N82" s="347"/>
      <c r="O82" s="345"/>
      <c r="P82" s="346"/>
      <c r="Q82" s="346"/>
      <c r="R82" s="346"/>
      <c r="S82" s="346"/>
      <c r="T82" s="346"/>
      <c r="U82" s="346"/>
      <c r="V82" s="346"/>
      <c r="W82" s="346"/>
      <c r="X82" s="346"/>
      <c r="Y82" s="347"/>
      <c r="Z82" s="30"/>
      <c r="AA82" s="30"/>
      <c r="AB82" s="30"/>
      <c r="AC82" s="30"/>
      <c r="AD82" s="30"/>
      <c r="AE82" s="30"/>
      <c r="AF82" s="34"/>
      <c r="AG82" s="91" t="s">
        <v>36</v>
      </c>
      <c r="AH82" s="36"/>
      <c r="AI82" s="36" t="s">
        <v>65</v>
      </c>
      <c r="AJ82" s="36"/>
      <c r="AK82" s="36"/>
      <c r="AL82" s="36"/>
      <c r="AM82" s="36"/>
      <c r="AN82" s="36"/>
      <c r="AO82" s="36"/>
      <c r="AP82" s="39"/>
      <c r="AS82" s="39"/>
      <c r="AT82" s="36"/>
      <c r="AU82" s="39"/>
      <c r="AV82" s="39"/>
      <c r="AW82" s="39"/>
      <c r="AX82" s="36"/>
      <c r="AY82" s="37"/>
      <c r="AZ82" s="36"/>
      <c r="BA82" s="38"/>
    </row>
    <row r="83" spans="2:53" ht="14.25" customHeight="1">
      <c r="B83" s="345"/>
      <c r="C83" s="346"/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47"/>
      <c r="O83" s="345"/>
      <c r="P83" s="346"/>
      <c r="Q83" s="346"/>
      <c r="R83" s="346"/>
      <c r="S83" s="346"/>
      <c r="T83" s="346"/>
      <c r="U83" s="346"/>
      <c r="V83" s="346"/>
      <c r="W83" s="346"/>
      <c r="X83" s="346"/>
      <c r="Y83" s="347"/>
      <c r="Z83" s="30"/>
      <c r="AA83" s="30"/>
      <c r="AB83" s="30"/>
      <c r="AC83" s="30"/>
      <c r="AD83" s="30"/>
      <c r="AE83" s="30"/>
      <c r="AF83" s="34"/>
      <c r="AG83" s="35"/>
      <c r="AH83" s="36"/>
      <c r="AI83" s="36"/>
      <c r="AJ83" s="36"/>
      <c r="AK83" s="36"/>
      <c r="AL83" s="36"/>
      <c r="AM83" s="36"/>
      <c r="AN83" s="36"/>
      <c r="AO83" s="36"/>
      <c r="AP83" s="39"/>
      <c r="AQ83" s="83"/>
      <c r="AR83" s="84"/>
      <c r="AS83" s="39"/>
      <c r="AT83" s="36"/>
      <c r="AU83" s="39"/>
      <c r="AV83" s="39"/>
      <c r="AW83" s="39"/>
      <c r="AX83" s="36"/>
      <c r="AY83" s="37"/>
      <c r="AZ83" s="36"/>
      <c r="BA83" s="38"/>
    </row>
    <row r="84" spans="2:53" ht="14.25" customHeight="1">
      <c r="B84" s="345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7"/>
      <c r="O84" s="345"/>
      <c r="P84" s="346"/>
      <c r="Q84" s="346"/>
      <c r="R84" s="346"/>
      <c r="S84" s="346"/>
      <c r="T84" s="346"/>
      <c r="U84" s="346"/>
      <c r="V84" s="346"/>
      <c r="W84" s="346"/>
      <c r="X84" s="346"/>
      <c r="Y84" s="347"/>
      <c r="Z84" s="30"/>
      <c r="AA84" s="30"/>
      <c r="AB84" s="30"/>
      <c r="AC84" s="30"/>
      <c r="AD84" s="30"/>
      <c r="AE84" s="30"/>
      <c r="AF84" s="34"/>
      <c r="AG84" s="9" t="s">
        <v>1</v>
      </c>
      <c r="AH84" s="85"/>
      <c r="AI84" s="87" t="s">
        <v>118</v>
      </c>
      <c r="AJ84" s="36"/>
      <c r="AK84" s="36"/>
      <c r="AL84" s="36"/>
      <c r="AM84" s="36"/>
      <c r="AN84" s="36"/>
      <c r="AO84" s="36"/>
      <c r="AP84" s="39"/>
      <c r="AQ84" s="83"/>
      <c r="AR84" s="84"/>
      <c r="AS84" s="39"/>
      <c r="AT84" s="36"/>
      <c r="AU84" s="39"/>
      <c r="AV84" s="39"/>
      <c r="AW84" s="39"/>
      <c r="AX84" s="36"/>
      <c r="AY84" s="37"/>
      <c r="AZ84" s="36"/>
      <c r="BA84" s="38"/>
    </row>
    <row r="85" spans="2:53" ht="14.25" customHeight="1" thickBot="1">
      <c r="B85" s="348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50"/>
      <c r="O85" s="348"/>
      <c r="P85" s="349"/>
      <c r="Q85" s="349"/>
      <c r="R85" s="349"/>
      <c r="S85" s="349"/>
      <c r="T85" s="349"/>
      <c r="U85" s="349"/>
      <c r="V85" s="349"/>
      <c r="W85" s="349"/>
      <c r="X85" s="349"/>
      <c r="Y85" s="350"/>
      <c r="Z85" s="30"/>
      <c r="AA85" s="30"/>
      <c r="AB85" s="30"/>
      <c r="AC85" s="30"/>
      <c r="AD85" s="30"/>
      <c r="AE85" s="30"/>
      <c r="AF85" s="45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7"/>
    </row>
    <row r="87" spans="2:52" ht="14.25">
      <c r="B87" s="14" t="s">
        <v>66</v>
      </c>
      <c r="AF87" s="3" t="s">
        <v>90</v>
      </c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2:52" ht="14.25">
      <c r="B88" s="14" t="s">
        <v>31</v>
      </c>
      <c r="AF88" s="3" t="s">
        <v>91</v>
      </c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2:52" ht="14.25">
      <c r="B89" s="14"/>
      <c r="AH89" s="3" t="s">
        <v>87</v>
      </c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ht="13.5">
      <c r="AH90" s="3" t="s">
        <v>89</v>
      </c>
    </row>
    <row r="91" ht="13.5">
      <c r="AH91" s="3" t="s">
        <v>88</v>
      </c>
    </row>
  </sheetData>
  <sheetProtection/>
  <mergeCells count="65">
    <mergeCell ref="B12:G12"/>
    <mergeCell ref="H12:M12"/>
    <mergeCell ref="N12:Q12"/>
    <mergeCell ref="R12:U12"/>
    <mergeCell ref="V12:X12"/>
    <mergeCell ref="Y12:BA12"/>
    <mergeCell ref="AG14:AL14"/>
    <mergeCell ref="H14:AF14"/>
    <mergeCell ref="AJ22:AV23"/>
    <mergeCell ref="B81:N85"/>
    <mergeCell ref="O81:Y85"/>
    <mergeCell ref="AF66:BA66"/>
    <mergeCell ref="B67:N75"/>
    <mergeCell ref="O67:Y75"/>
    <mergeCell ref="AS69:AU69"/>
    <mergeCell ref="AS70:AU70"/>
    <mergeCell ref="B76:N80"/>
    <mergeCell ref="O76:Y80"/>
    <mergeCell ref="B58:N62"/>
    <mergeCell ref="O58:Y62"/>
    <mergeCell ref="B64:V64"/>
    <mergeCell ref="B66:N66"/>
    <mergeCell ref="O66:Y66"/>
    <mergeCell ref="Z66:AE66"/>
    <mergeCell ref="AS47:AT47"/>
    <mergeCell ref="AV47:AW47"/>
    <mergeCell ref="AJ48:AK48"/>
    <mergeCell ref="AM48:AN48"/>
    <mergeCell ref="B53:N57"/>
    <mergeCell ref="O53:Y57"/>
    <mergeCell ref="AP54:AT54"/>
    <mergeCell ref="B43:N52"/>
    <mergeCell ref="O43:Y52"/>
    <mergeCell ref="AJ47:AK47"/>
    <mergeCell ref="AS45:AT45"/>
    <mergeCell ref="AV45:AW45"/>
    <mergeCell ref="AJ46:AK46"/>
    <mergeCell ref="AM46:AN46"/>
    <mergeCell ref="AS46:AT46"/>
    <mergeCell ref="AV46:AW46"/>
    <mergeCell ref="AJ45:AK45"/>
    <mergeCell ref="AM45:AN45"/>
    <mergeCell ref="AM47:AN47"/>
    <mergeCell ref="B29:N33"/>
    <mergeCell ref="O29:Y33"/>
    <mergeCell ref="B34:N42"/>
    <mergeCell ref="O34:Y42"/>
    <mergeCell ref="AN36:AQ36"/>
    <mergeCell ref="AN39:AQ39"/>
    <mergeCell ref="B14:G14"/>
    <mergeCell ref="B16:N16"/>
    <mergeCell ref="O16:Y16"/>
    <mergeCell ref="Z16:AE16"/>
    <mergeCell ref="B17:N28"/>
    <mergeCell ref="O17:Y28"/>
    <mergeCell ref="AT7:BA7"/>
    <mergeCell ref="H11:BA11"/>
    <mergeCell ref="AF16:BA16"/>
    <mergeCell ref="B2:BA5"/>
    <mergeCell ref="AR6:AS6"/>
    <mergeCell ref="B8:G10"/>
    <mergeCell ref="H8:J8"/>
    <mergeCell ref="K8:BA8"/>
    <mergeCell ref="H9:BA10"/>
    <mergeCell ref="B11:G11"/>
  </mergeCells>
  <conditionalFormatting sqref="AN14 AR14">
    <cfRule type="expression" priority="2" dxfId="2" stopIfTrue="1">
      <formula>OR($AN$14="■",$AR$14="■")</formula>
    </cfRule>
    <cfRule type="cellIs" priority="3" dxfId="1" operator="equal" stopIfTrue="1">
      <formula>"□"</formula>
    </cfRule>
  </conditionalFormatting>
  <conditionalFormatting sqref="AF17:BA19 B53:Y57 AF53:BA57">
    <cfRule type="expression" priority="1" dxfId="0" stopIfTrue="1">
      <formula>$AR$14="■"</formula>
    </cfRule>
  </conditionalFormatting>
  <dataValidations count="3">
    <dataValidation type="list" allowBlank="1" showInputMessage="1" showErrorMessage="1" sqref="AG18 AG20 AG51 AG35 AG30:AG32 AG38 AG54:AG56 AR14 AG77:AG79 AG68 AG59:AG61 AG44 AG74 AG41 AG82:AG84 AN14 AG25:AG27 AG72">
      <formula1>"□,■"</formula1>
    </dataValidation>
    <dataValidation type="list" allowBlank="1" showInputMessage="1" showErrorMessage="1" sqref="V12">
      <formula1>"市,区,郡"</formula1>
    </dataValidation>
    <dataValidation type="list" allowBlank="1" showInputMessage="1" showErrorMessage="1" sqref="N12">
      <formula1>"都,道,府,県"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35"/>
  <sheetViews>
    <sheetView view="pageBreakPreview" zoomScale="85" zoomScaleNormal="70" zoomScaleSheetLayoutView="85" zoomScalePageLayoutView="0" workbookViewId="0" topLeftCell="A1">
      <selection activeCell="B2" sqref="B2:AY5"/>
    </sheetView>
  </sheetViews>
  <sheetFormatPr defaultColWidth="2.57421875" defaultRowHeight="15"/>
  <cols>
    <col min="1" max="16384" width="2.421875" style="3" customWidth="1"/>
  </cols>
  <sheetData>
    <row r="1" s="1" customFormat="1" ht="12.75" customHeight="1"/>
    <row r="2" spans="2:51" s="1" customFormat="1" ht="12.75" customHeight="1">
      <c r="B2" s="172" t="s">
        <v>162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</row>
    <row r="3" spans="2:51" s="1" customFormat="1" ht="12.75" customHeigh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</row>
    <row r="4" spans="2:51" s="1" customFormat="1" ht="12.75" customHeigh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</row>
    <row r="5" spans="2:51" s="1" customFormat="1" ht="12.75" customHeight="1" thickBot="1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</row>
    <row r="6" spans="19:52" s="1" customFormat="1" ht="30.75" customHeight="1" thickBot="1" thickTop="1">
      <c r="S6" s="198" t="s">
        <v>179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200"/>
      <c r="AJ6" s="13"/>
      <c r="AL6" s="10"/>
      <c r="AP6" s="192" t="str">
        <f>'変更依頼書①'!AS7</f>
        <v>Ver.4.0(2022.9.29～)</v>
      </c>
      <c r="AQ6" s="424"/>
      <c r="AR6" s="424"/>
      <c r="AS6" s="424"/>
      <c r="AT6" s="424"/>
      <c r="AU6" s="424"/>
      <c r="AV6" s="424"/>
      <c r="AW6" s="424"/>
      <c r="AX6" s="424"/>
      <c r="AY6" s="10"/>
      <c r="AZ6" s="10"/>
    </row>
    <row r="7" spans="2:51" s="101" customFormat="1" ht="18.75" thickBot="1" thickTop="1">
      <c r="B7" s="97"/>
      <c r="C7" s="102"/>
      <c r="D7" s="60"/>
      <c r="E7" s="60"/>
      <c r="F7" s="60"/>
      <c r="G7" s="60"/>
      <c r="H7" s="60"/>
      <c r="I7" s="60"/>
      <c r="J7" s="60"/>
      <c r="K7" s="60"/>
      <c r="L7" s="60"/>
      <c r="M7" s="102"/>
      <c r="N7" s="60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2:51" s="101" customFormat="1" ht="24.75" customHeight="1" thickBot="1">
      <c r="B8" s="425" t="s">
        <v>147</v>
      </c>
      <c r="C8" s="426"/>
      <c r="D8" s="426"/>
      <c r="E8" s="426"/>
      <c r="F8" s="426"/>
      <c r="G8" s="427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9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</row>
    <row r="9" spans="2:51" ht="7.5" customHeight="1">
      <c r="B9" s="11"/>
      <c r="C9" s="12"/>
      <c r="D9" s="9"/>
      <c r="E9" s="9"/>
      <c r="F9" s="9"/>
      <c r="G9" s="9"/>
      <c r="H9" s="9"/>
      <c r="I9" s="9"/>
      <c r="J9" s="9"/>
      <c r="K9" s="9"/>
      <c r="L9" s="9"/>
      <c r="M9" s="12"/>
      <c r="N9" s="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2:51" ht="7.5" customHeight="1" thickBot="1">
      <c r="B10" s="11"/>
      <c r="C10" s="12"/>
      <c r="D10" s="9"/>
      <c r="E10" s="9"/>
      <c r="F10" s="9"/>
      <c r="G10" s="9"/>
      <c r="H10" s="9"/>
      <c r="I10" s="9"/>
      <c r="J10" s="9"/>
      <c r="K10" s="9"/>
      <c r="L10" s="9"/>
      <c r="M10" s="12"/>
      <c r="N10" s="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6:36" ht="24.75" customHeight="1" thickBot="1">
      <c r="P11" s="418" t="s">
        <v>32</v>
      </c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20"/>
    </row>
    <row r="12" spans="16:36" ht="24.75" customHeight="1">
      <c r="P12" s="421" t="s">
        <v>104</v>
      </c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3"/>
    </row>
    <row r="13" spans="16:36" ht="24.75" customHeight="1">
      <c r="P13" s="412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6:36" ht="24.75" customHeight="1">
      <c r="P14" s="412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6:36" ht="24.75" customHeight="1">
      <c r="P15" s="412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4"/>
    </row>
    <row r="16" spans="16:36" ht="24.75" customHeight="1">
      <c r="P16" s="412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4"/>
    </row>
    <row r="17" spans="16:36" ht="24.75" customHeight="1"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4"/>
    </row>
    <row r="18" spans="16:36" ht="24.75" customHeight="1"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4"/>
    </row>
    <row r="19" spans="16:36" ht="24.75" customHeight="1">
      <c r="P19" s="412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4"/>
    </row>
    <row r="20" spans="16:36" ht="24.75" customHeight="1"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4"/>
    </row>
    <row r="21" spans="16:36" ht="24.75" customHeight="1">
      <c r="P21" s="412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4"/>
    </row>
    <row r="22" spans="16:36" ht="24.75" customHeight="1">
      <c r="P22" s="412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4"/>
    </row>
    <row r="23" spans="16:36" ht="24.75" customHeight="1">
      <c r="P23" s="412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4"/>
    </row>
    <row r="24" spans="16:36" ht="24.75" customHeight="1">
      <c r="P24" s="412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4"/>
    </row>
    <row r="25" spans="16:36" ht="24.75" customHeight="1"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4"/>
    </row>
    <row r="26" spans="16:36" ht="24.75" customHeight="1">
      <c r="P26" s="412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4"/>
    </row>
    <row r="27" spans="16:36" ht="24.75" customHeight="1">
      <c r="P27" s="412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4"/>
    </row>
    <row r="28" spans="16:36" ht="24.75" customHeight="1">
      <c r="P28" s="412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4"/>
    </row>
    <row r="29" spans="16:36" ht="24.75" customHeight="1">
      <c r="P29" s="412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4"/>
    </row>
    <row r="30" spans="16:36" ht="24.75" customHeight="1"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4"/>
    </row>
    <row r="31" spans="16:36" ht="24.75" customHeight="1"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4"/>
    </row>
    <row r="32" spans="16:36" ht="24.75" customHeight="1"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4"/>
    </row>
    <row r="33" spans="16:36" ht="24.75" customHeight="1">
      <c r="P33" s="412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4"/>
    </row>
    <row r="34" spans="16:36" ht="24.75" customHeight="1">
      <c r="P34" s="412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4"/>
    </row>
    <row r="35" spans="16:36" ht="24.75" customHeight="1" thickBot="1">
      <c r="P35" s="415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7"/>
    </row>
  </sheetData>
  <sheetProtection/>
  <mergeCells count="30">
    <mergeCell ref="S6:AF6"/>
    <mergeCell ref="P17:AJ17"/>
    <mergeCell ref="B2:AY5"/>
    <mergeCell ref="P11:AJ11"/>
    <mergeCell ref="P12:AJ12"/>
    <mergeCell ref="P13:AJ13"/>
    <mergeCell ref="P16:AJ16"/>
    <mergeCell ref="AP6:AX6"/>
    <mergeCell ref="B8:G8"/>
    <mergeCell ref="H8:AG8"/>
    <mergeCell ref="P34:AJ34"/>
    <mergeCell ref="P35:AJ35"/>
    <mergeCell ref="P26:AJ26"/>
    <mergeCell ref="P27:AJ27"/>
    <mergeCell ref="P28:AJ28"/>
    <mergeCell ref="P29:AJ29"/>
    <mergeCell ref="P30:AJ30"/>
    <mergeCell ref="P32:AJ32"/>
    <mergeCell ref="P33:AJ33"/>
    <mergeCell ref="P31:AJ31"/>
    <mergeCell ref="P24:AJ24"/>
    <mergeCell ref="P25:AJ25"/>
    <mergeCell ref="P14:AJ14"/>
    <mergeCell ref="P15:AJ15"/>
    <mergeCell ref="P21:AJ21"/>
    <mergeCell ref="P22:AJ22"/>
    <mergeCell ref="P23:AJ23"/>
    <mergeCell ref="P20:AJ20"/>
    <mergeCell ref="P18:AJ18"/>
    <mergeCell ref="P19:AJ19"/>
  </mergeCells>
  <printOptions/>
  <pageMargins left="0.25" right="0.25" top="0.75" bottom="0.75" header="0.3" footer="0.3"/>
  <pageSetup fitToHeight="1" fitToWidth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36"/>
  <sheetViews>
    <sheetView view="pageBreakPreview" zoomScale="85" zoomScaleNormal="85" zoomScaleSheetLayoutView="85" zoomScalePageLayoutView="0" workbookViewId="0" topLeftCell="A1">
      <selection activeCell="B2" sqref="B2:AY5"/>
    </sheetView>
  </sheetViews>
  <sheetFormatPr defaultColWidth="2.57421875" defaultRowHeight="15"/>
  <cols>
    <col min="1" max="16384" width="2.421875" style="53" customWidth="1"/>
  </cols>
  <sheetData>
    <row r="1" s="1" customFormat="1" ht="12.75" customHeight="1"/>
    <row r="2" spans="2:51" s="1" customFormat="1" ht="12.75" customHeight="1">
      <c r="B2" s="172" t="s">
        <v>163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</row>
    <row r="3" spans="2:51" s="1" customFormat="1" ht="12.75" customHeigh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</row>
    <row r="4" spans="2:51" s="1" customFormat="1" ht="12.75" customHeigh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</row>
    <row r="5" spans="2:51" s="1" customFormat="1" ht="12.75" customHeight="1" thickBot="1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</row>
    <row r="6" spans="2:51" s="1" customFormat="1" ht="29.25" customHeight="1" thickBot="1" thickTop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98" t="s">
        <v>179</v>
      </c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200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</row>
    <row r="7" spans="2:53" s="61" customFormat="1" ht="18.75" thickBot="1" thickTop="1">
      <c r="B7" s="57"/>
      <c r="C7" s="58"/>
      <c r="D7" s="59"/>
      <c r="E7" s="59"/>
      <c r="F7" s="59"/>
      <c r="G7" s="59"/>
      <c r="H7" s="59"/>
      <c r="I7" s="59"/>
      <c r="J7" s="59"/>
      <c r="K7" s="59"/>
      <c r="L7" s="59"/>
      <c r="M7" s="58"/>
      <c r="N7" s="59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106"/>
      <c r="AN7" s="57"/>
      <c r="AO7" s="57"/>
      <c r="AP7" s="466" t="str">
        <f>'変更依頼書①'!AS7</f>
        <v>Ver.4.0(2022.9.29～)</v>
      </c>
      <c r="AQ7" s="467"/>
      <c r="AR7" s="467"/>
      <c r="AS7" s="467"/>
      <c r="AT7" s="467"/>
      <c r="AU7" s="467"/>
      <c r="AV7" s="467"/>
      <c r="AW7" s="57"/>
      <c r="AX7" s="57"/>
      <c r="AY7" s="57"/>
      <c r="AZ7" s="57"/>
      <c r="BA7" s="57"/>
    </row>
    <row r="8" spans="2:51" ht="64.5" customHeight="1">
      <c r="B8" s="448" t="s">
        <v>157</v>
      </c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50"/>
    </row>
    <row r="9" spans="2:51" ht="45" customHeight="1" thickBot="1">
      <c r="B9" s="451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3"/>
    </row>
    <row r="10" spans="2:51" ht="14.25" customHeight="1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5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</row>
    <row r="11" spans="2:51" ht="7.5" customHeight="1">
      <c r="B11" s="57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8"/>
      <c r="N11" s="59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</row>
    <row r="12" spans="2:51" s="101" customFormat="1" ht="18" thickBot="1">
      <c r="B12" s="97"/>
      <c r="C12" s="102"/>
      <c r="D12" s="60"/>
      <c r="E12" s="60"/>
      <c r="F12" s="60"/>
      <c r="G12" s="60"/>
      <c r="H12" s="60"/>
      <c r="I12" s="60"/>
      <c r="J12" s="60"/>
      <c r="K12" s="60"/>
      <c r="L12" s="60"/>
      <c r="M12" s="102"/>
      <c r="N12" s="60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</row>
    <row r="13" spans="2:51" s="101" customFormat="1" ht="24.75" customHeight="1" thickBot="1">
      <c r="B13" s="425" t="s">
        <v>147</v>
      </c>
      <c r="C13" s="426"/>
      <c r="D13" s="426"/>
      <c r="E13" s="426"/>
      <c r="F13" s="426"/>
      <c r="G13" s="427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9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</row>
    <row r="14" spans="2:51" s="101" customFormat="1" ht="24.75" customHeight="1" thickBot="1">
      <c r="B14" s="105"/>
      <c r="C14" s="104"/>
      <c r="D14" s="104"/>
      <c r="E14" s="104"/>
      <c r="F14" s="104"/>
      <c r="G14" s="104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</row>
    <row r="15" spans="2:53" s="52" customFormat="1" ht="6.75" customHeight="1">
      <c r="B15" s="454" t="s">
        <v>105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6"/>
    </row>
    <row r="16" spans="2:53" s="52" customFormat="1" ht="6.75" customHeight="1">
      <c r="B16" s="457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9"/>
    </row>
    <row r="17" spans="2:53" s="52" customFormat="1" ht="6.75" customHeight="1"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9"/>
    </row>
    <row r="18" spans="2:53" s="52" customFormat="1" ht="6.75" customHeight="1" thickBot="1">
      <c r="B18" s="460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2"/>
    </row>
    <row r="20" ht="14.25" thickBot="1"/>
    <row r="21" spans="2:51" s="62" customFormat="1" ht="18" customHeight="1" thickBot="1">
      <c r="B21" s="463" t="s">
        <v>93</v>
      </c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5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</row>
    <row r="22" spans="2:51" s="61" customFormat="1" ht="18" thickBot="1">
      <c r="B22" s="57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8"/>
      <c r="N22" s="59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</row>
    <row r="23" spans="2:53" s="61" customFormat="1" ht="32.25" customHeight="1" thickBot="1">
      <c r="B23" s="430" t="s">
        <v>2</v>
      </c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2"/>
      <c r="O23" s="433" t="s">
        <v>3</v>
      </c>
      <c r="P23" s="434"/>
      <c r="Q23" s="434"/>
      <c r="R23" s="434"/>
      <c r="S23" s="434"/>
      <c r="T23" s="434"/>
      <c r="U23" s="434"/>
      <c r="V23" s="434"/>
      <c r="W23" s="434"/>
      <c r="X23" s="434"/>
      <c r="Y23" s="435"/>
      <c r="Z23" s="436"/>
      <c r="AA23" s="437"/>
      <c r="AB23" s="437"/>
      <c r="AC23" s="437"/>
      <c r="AD23" s="437"/>
      <c r="AE23" s="438"/>
      <c r="AF23" s="430" t="s">
        <v>4</v>
      </c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2"/>
    </row>
    <row r="24" spans="2:53" s="61" customFormat="1" ht="14.25" customHeight="1">
      <c r="B24" s="439" t="s">
        <v>70</v>
      </c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1"/>
      <c r="O24" s="439" t="s">
        <v>71</v>
      </c>
      <c r="P24" s="440"/>
      <c r="Q24" s="440"/>
      <c r="R24" s="440"/>
      <c r="S24" s="440"/>
      <c r="T24" s="440"/>
      <c r="U24" s="440"/>
      <c r="V24" s="440"/>
      <c r="W24" s="440"/>
      <c r="X24" s="440"/>
      <c r="Y24" s="441"/>
      <c r="Z24" s="63"/>
      <c r="AA24" s="63"/>
      <c r="AB24" s="63"/>
      <c r="AC24" s="63"/>
      <c r="AD24" s="63"/>
      <c r="AE24" s="63"/>
      <c r="AF24" s="64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6"/>
    </row>
    <row r="25" spans="2:53" s="61" customFormat="1" ht="14.25" customHeight="1">
      <c r="B25" s="442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4"/>
      <c r="O25" s="442"/>
      <c r="P25" s="443"/>
      <c r="Q25" s="443"/>
      <c r="R25" s="443"/>
      <c r="S25" s="443"/>
      <c r="T25" s="443"/>
      <c r="U25" s="443"/>
      <c r="V25" s="443"/>
      <c r="W25" s="443"/>
      <c r="X25" s="443"/>
      <c r="Y25" s="444"/>
      <c r="Z25" s="63"/>
      <c r="AA25" s="63"/>
      <c r="AB25" s="63"/>
      <c r="AC25" s="63"/>
      <c r="AD25" s="63"/>
      <c r="AE25" s="63"/>
      <c r="AF25" s="67"/>
      <c r="AG25" s="60" t="s">
        <v>106</v>
      </c>
      <c r="AH25" s="68"/>
      <c r="AI25" s="68" t="s">
        <v>72</v>
      </c>
      <c r="AJ25" s="68"/>
      <c r="AK25" s="68"/>
      <c r="AL25" s="68"/>
      <c r="AM25" s="69"/>
      <c r="AN25" s="68"/>
      <c r="AO25" s="68"/>
      <c r="AP25" s="69"/>
      <c r="AQ25" s="69"/>
      <c r="AR25" s="68"/>
      <c r="AS25" s="69"/>
      <c r="AT25" s="68"/>
      <c r="AU25" s="68"/>
      <c r="AV25" s="116"/>
      <c r="AW25" s="117"/>
      <c r="AX25" s="116"/>
      <c r="AY25" s="116"/>
      <c r="AZ25" s="117"/>
      <c r="BA25" s="71"/>
    </row>
    <row r="26" spans="2:53" s="61" customFormat="1" ht="14.25" customHeight="1">
      <c r="B26" s="442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4"/>
      <c r="O26" s="442"/>
      <c r="P26" s="443"/>
      <c r="Q26" s="443"/>
      <c r="R26" s="443"/>
      <c r="S26" s="443"/>
      <c r="T26" s="443"/>
      <c r="U26" s="443"/>
      <c r="V26" s="443"/>
      <c r="W26" s="443"/>
      <c r="X26" s="443"/>
      <c r="Y26" s="444"/>
      <c r="Z26" s="63"/>
      <c r="AA26" s="63"/>
      <c r="AB26" s="63"/>
      <c r="AC26" s="63"/>
      <c r="AD26" s="63"/>
      <c r="AE26" s="63"/>
      <c r="AF26" s="67"/>
      <c r="AG26" s="72"/>
      <c r="AH26" s="68"/>
      <c r="AI26" s="68" t="s">
        <v>77</v>
      </c>
      <c r="AJ26" s="69"/>
      <c r="AK26" s="69"/>
      <c r="AL26" s="68"/>
      <c r="AM26" s="69"/>
      <c r="AN26" s="68"/>
      <c r="AO26" s="68"/>
      <c r="AP26" s="68"/>
      <c r="AQ26" s="68" t="s">
        <v>107</v>
      </c>
      <c r="AR26" s="69"/>
      <c r="AS26" s="69"/>
      <c r="AT26" s="69"/>
      <c r="AU26" s="68" t="s">
        <v>108</v>
      </c>
      <c r="AV26" s="70" t="s">
        <v>109</v>
      </c>
      <c r="AW26" s="68"/>
      <c r="AY26" s="69"/>
      <c r="AZ26" s="70"/>
      <c r="BA26" s="71"/>
    </row>
    <row r="27" spans="2:53" s="61" customFormat="1" ht="14.25" customHeight="1">
      <c r="B27" s="442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4"/>
      <c r="O27" s="442"/>
      <c r="P27" s="443"/>
      <c r="Q27" s="443"/>
      <c r="R27" s="443"/>
      <c r="S27" s="443"/>
      <c r="T27" s="443"/>
      <c r="U27" s="443"/>
      <c r="V27" s="443"/>
      <c r="W27" s="443"/>
      <c r="X27" s="443"/>
      <c r="Y27" s="444"/>
      <c r="Z27" s="63"/>
      <c r="AA27" s="63"/>
      <c r="AB27" s="63"/>
      <c r="AC27" s="63"/>
      <c r="AD27" s="63"/>
      <c r="AE27" s="63"/>
      <c r="AF27" s="67"/>
      <c r="AG27" s="72"/>
      <c r="AH27" s="68"/>
      <c r="AI27" s="68" t="s">
        <v>78</v>
      </c>
      <c r="AJ27" s="69"/>
      <c r="AK27" s="69"/>
      <c r="AL27" s="68"/>
      <c r="AM27" s="69"/>
      <c r="AN27" s="68"/>
      <c r="AO27" s="68"/>
      <c r="AP27" s="68"/>
      <c r="AQ27" s="68" t="s">
        <v>107</v>
      </c>
      <c r="AR27" s="69"/>
      <c r="AS27" s="69"/>
      <c r="AT27" s="69"/>
      <c r="AU27" s="68" t="s">
        <v>108</v>
      </c>
      <c r="AV27" s="70" t="s">
        <v>110</v>
      </c>
      <c r="AW27" s="68"/>
      <c r="AY27" s="68"/>
      <c r="AZ27" s="70"/>
      <c r="BA27" s="71"/>
    </row>
    <row r="28" spans="2:53" s="61" customFormat="1" ht="14.25" customHeight="1">
      <c r="B28" s="442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4"/>
      <c r="O28" s="442"/>
      <c r="P28" s="443"/>
      <c r="Q28" s="443"/>
      <c r="R28" s="443"/>
      <c r="S28" s="443"/>
      <c r="T28" s="443"/>
      <c r="U28" s="443"/>
      <c r="V28" s="443"/>
      <c r="W28" s="443"/>
      <c r="X28" s="443"/>
      <c r="Y28" s="444"/>
      <c r="Z28" s="63"/>
      <c r="AA28" s="63"/>
      <c r="AB28" s="63"/>
      <c r="AC28" s="63"/>
      <c r="AD28" s="63"/>
      <c r="AE28" s="63"/>
      <c r="AF28" s="67"/>
      <c r="AG28" s="60" t="s">
        <v>1</v>
      </c>
      <c r="AH28" s="68"/>
      <c r="AI28" s="68" t="s">
        <v>198</v>
      </c>
      <c r="AJ28" s="69"/>
      <c r="AK28" s="69"/>
      <c r="AL28" s="68"/>
      <c r="AM28" s="69"/>
      <c r="AN28" s="68"/>
      <c r="AO28" s="68"/>
      <c r="AP28" s="68"/>
      <c r="AQ28" s="68"/>
      <c r="AR28" s="69"/>
      <c r="AS28" s="69"/>
      <c r="AT28" s="69"/>
      <c r="AU28" s="68"/>
      <c r="AV28" s="70"/>
      <c r="AW28" s="68"/>
      <c r="AY28" s="69"/>
      <c r="AZ28" s="70"/>
      <c r="BA28" s="71"/>
    </row>
    <row r="29" spans="2:53" s="61" customFormat="1" ht="14.25" customHeight="1">
      <c r="B29" s="442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4"/>
      <c r="O29" s="442"/>
      <c r="P29" s="443"/>
      <c r="Q29" s="443"/>
      <c r="R29" s="443"/>
      <c r="S29" s="443"/>
      <c r="T29" s="443"/>
      <c r="U29" s="443"/>
      <c r="V29" s="443"/>
      <c r="W29" s="443"/>
      <c r="X29" s="443"/>
      <c r="Y29" s="444"/>
      <c r="Z29" s="63"/>
      <c r="AA29" s="63"/>
      <c r="AB29" s="63"/>
      <c r="AC29" s="63"/>
      <c r="AD29" s="63"/>
      <c r="AE29" s="63"/>
      <c r="AF29" s="67"/>
      <c r="AG29" s="60" t="s">
        <v>1</v>
      </c>
      <c r="AH29" s="68"/>
      <c r="AI29" s="68" t="s">
        <v>199</v>
      </c>
      <c r="AJ29" s="69"/>
      <c r="AK29" s="69"/>
      <c r="AL29" s="68"/>
      <c r="AM29" s="69"/>
      <c r="AN29" s="68"/>
      <c r="AO29" s="68"/>
      <c r="AP29" s="68"/>
      <c r="AQ29" s="68"/>
      <c r="AR29" s="69"/>
      <c r="AS29" s="69"/>
      <c r="AT29" s="69"/>
      <c r="AU29" s="68"/>
      <c r="AV29" s="70"/>
      <c r="AW29" s="68"/>
      <c r="AY29" s="68"/>
      <c r="AZ29" s="70"/>
      <c r="BA29" s="71"/>
    </row>
    <row r="30" spans="2:53" s="61" customFormat="1" ht="14.25" customHeight="1" thickBot="1">
      <c r="B30" s="445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7"/>
      <c r="O30" s="445"/>
      <c r="P30" s="446"/>
      <c r="Q30" s="446"/>
      <c r="R30" s="446"/>
      <c r="S30" s="446"/>
      <c r="T30" s="446"/>
      <c r="U30" s="446"/>
      <c r="V30" s="446"/>
      <c r="W30" s="446"/>
      <c r="X30" s="446"/>
      <c r="Y30" s="447"/>
      <c r="Z30" s="63"/>
      <c r="AA30" s="63"/>
      <c r="AB30" s="63"/>
      <c r="AC30" s="63"/>
      <c r="AD30" s="63"/>
      <c r="AE30" s="63"/>
      <c r="AF30" s="73"/>
      <c r="AG30" s="74"/>
      <c r="AH30" s="75"/>
      <c r="AI30" s="76"/>
      <c r="AJ30" s="75"/>
      <c r="AK30" s="75"/>
      <c r="AL30" s="75"/>
      <c r="AM30" s="75"/>
      <c r="AN30" s="75"/>
      <c r="AO30" s="75"/>
      <c r="AP30" s="77"/>
      <c r="AQ30" s="77"/>
      <c r="AR30" s="77"/>
      <c r="AS30" s="77"/>
      <c r="AT30" s="77"/>
      <c r="AU30" s="75"/>
      <c r="AV30" s="75"/>
      <c r="AW30" s="75"/>
      <c r="AX30" s="75"/>
      <c r="AY30" s="75"/>
      <c r="AZ30" s="75"/>
      <c r="BA30" s="78"/>
    </row>
    <row r="31" s="61" customFormat="1" ht="13.5"/>
    <row r="32" spans="2:52" s="61" customFormat="1" ht="14.25">
      <c r="B32" s="62"/>
      <c r="AF32" s="61" t="s">
        <v>111</v>
      </c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2:52" s="61" customFormat="1" ht="14.25">
      <c r="B33" s="62"/>
      <c r="AF33" s="61" t="s">
        <v>112</v>
      </c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2:52" s="61" customFormat="1" ht="14.25">
      <c r="B34" s="62"/>
      <c r="AH34" s="61" t="s">
        <v>87</v>
      </c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="61" customFormat="1" ht="13.5">
      <c r="AH35" s="61" t="s">
        <v>89</v>
      </c>
    </row>
    <row r="36" s="61" customFormat="1" ht="13.5">
      <c r="AH36" s="61" t="s">
        <v>88</v>
      </c>
    </row>
  </sheetData>
  <sheetProtection/>
  <mergeCells count="14">
    <mergeCell ref="B2:AY5"/>
    <mergeCell ref="B8:AY9"/>
    <mergeCell ref="B15:BA18"/>
    <mergeCell ref="B21:V21"/>
    <mergeCell ref="B13:G13"/>
    <mergeCell ref="H13:AG13"/>
    <mergeCell ref="AP7:AV7"/>
    <mergeCell ref="T6:AG6"/>
    <mergeCell ref="B23:N23"/>
    <mergeCell ref="O23:Y23"/>
    <mergeCell ref="Z23:AE23"/>
    <mergeCell ref="AF23:BA23"/>
    <mergeCell ref="B24:N30"/>
    <mergeCell ref="O24:Y30"/>
  </mergeCells>
  <dataValidations count="1">
    <dataValidation type="list" allowBlank="1" showInputMessage="1" showErrorMessage="1" sqref="AG25 AG28:AG29">
      <formula1>"□,■"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4"/>
  <sheetViews>
    <sheetView view="pageBreakPreview" zoomScaleNormal="115" zoomScaleSheetLayoutView="100" zoomScalePageLayoutView="0" workbookViewId="0" topLeftCell="A1">
      <selection activeCell="D20" sqref="D20:D21"/>
    </sheetView>
  </sheetViews>
  <sheetFormatPr defaultColWidth="9.140625" defaultRowHeight="15"/>
  <cols>
    <col min="1" max="1" width="2.7109375" style="3" customWidth="1"/>
    <col min="2" max="2" width="21.8515625" style="3" bestFit="1" customWidth="1"/>
    <col min="3" max="3" width="19.421875" style="3" bestFit="1" customWidth="1"/>
    <col min="4" max="4" width="59.7109375" style="3" customWidth="1"/>
    <col min="5" max="5" width="2.57421875" style="3" customWidth="1"/>
    <col min="6" max="16384" width="9.00390625" style="3" customWidth="1"/>
  </cols>
  <sheetData>
    <row r="1" spans="2:4" ht="13.5">
      <c r="B1" s="491" t="s">
        <v>45</v>
      </c>
      <c r="C1" s="491"/>
      <c r="D1" s="491"/>
    </row>
    <row r="2" spans="2:4" ht="13.5">
      <c r="B2" s="491"/>
      <c r="C2" s="491"/>
      <c r="D2" s="491"/>
    </row>
    <row r="3" ht="14.25" thickBot="1">
      <c r="D3" s="109" t="str">
        <f>'変更依頼書①'!AS7</f>
        <v>Ver.4.0(2022.9.29～)</v>
      </c>
    </row>
    <row r="4" spans="2:4" ht="14.25" thickBot="1">
      <c r="B4" s="492" t="s">
        <v>46</v>
      </c>
      <c r="C4" s="493"/>
      <c r="D4" s="29" t="s">
        <v>47</v>
      </c>
    </row>
    <row r="5" spans="2:4" ht="13.5">
      <c r="B5" s="490" t="s">
        <v>48</v>
      </c>
      <c r="C5" s="495" t="s">
        <v>59</v>
      </c>
      <c r="D5" s="470" t="s">
        <v>49</v>
      </c>
    </row>
    <row r="6" spans="2:4" ht="13.5">
      <c r="B6" s="473"/>
      <c r="C6" s="481"/>
      <c r="D6" s="494"/>
    </row>
    <row r="7" spans="2:4" ht="13.5">
      <c r="B7" s="473"/>
      <c r="C7" s="479" t="s">
        <v>60</v>
      </c>
      <c r="D7" s="468" t="s">
        <v>80</v>
      </c>
    </row>
    <row r="8" spans="2:4" ht="13.5">
      <c r="B8" s="473"/>
      <c r="C8" s="481"/>
      <c r="D8" s="470"/>
    </row>
    <row r="9" spans="2:4" ht="13.5">
      <c r="B9" s="473"/>
      <c r="C9" s="479" t="s">
        <v>61</v>
      </c>
      <c r="D9" s="468" t="s">
        <v>81</v>
      </c>
    </row>
    <row r="10" spans="2:4" ht="13.5">
      <c r="B10" s="473"/>
      <c r="C10" s="481"/>
      <c r="D10" s="470"/>
    </row>
    <row r="11" spans="2:4" ht="13.5">
      <c r="B11" s="473"/>
      <c r="C11" s="479" t="s">
        <v>62</v>
      </c>
      <c r="D11" s="468" t="s">
        <v>82</v>
      </c>
    </row>
    <row r="12" spans="2:4" ht="13.5">
      <c r="B12" s="473"/>
      <c r="C12" s="481"/>
      <c r="D12" s="470"/>
    </row>
    <row r="13" spans="2:4" ht="13.5">
      <c r="B13" s="473" t="s">
        <v>92</v>
      </c>
      <c r="C13" s="471" t="s">
        <v>63</v>
      </c>
      <c r="D13" s="468" t="s">
        <v>83</v>
      </c>
    </row>
    <row r="14" spans="2:4" ht="13.5">
      <c r="B14" s="473"/>
      <c r="C14" s="471"/>
      <c r="D14" s="469"/>
    </row>
    <row r="15" spans="2:4" ht="13.5">
      <c r="B15" s="473"/>
      <c r="C15" s="471"/>
      <c r="D15" s="470"/>
    </row>
    <row r="16" spans="2:4" ht="13.5">
      <c r="B16" s="473" t="s">
        <v>50</v>
      </c>
      <c r="C16" s="471" t="s">
        <v>51</v>
      </c>
      <c r="D16" s="468" t="s">
        <v>85</v>
      </c>
    </row>
    <row r="17" spans="2:4" ht="13.5">
      <c r="B17" s="473"/>
      <c r="C17" s="471"/>
      <c r="D17" s="470"/>
    </row>
    <row r="18" spans="2:4" ht="13.5">
      <c r="B18" s="473" t="s">
        <v>52</v>
      </c>
      <c r="C18" s="471" t="s">
        <v>51</v>
      </c>
      <c r="D18" s="468" t="s">
        <v>84</v>
      </c>
    </row>
    <row r="19" spans="2:4" ht="13.5">
      <c r="B19" s="473"/>
      <c r="C19" s="471"/>
      <c r="D19" s="470"/>
    </row>
    <row r="20" spans="2:4" ht="13.5">
      <c r="B20" s="473" t="s">
        <v>53</v>
      </c>
      <c r="C20" s="471" t="s">
        <v>54</v>
      </c>
      <c r="D20" s="472" t="s">
        <v>200</v>
      </c>
    </row>
    <row r="21" spans="2:4" ht="26.25" customHeight="1">
      <c r="B21" s="473"/>
      <c r="C21" s="471"/>
      <c r="D21" s="470"/>
    </row>
    <row r="22" spans="2:4" ht="13.5">
      <c r="B22" s="473" t="s">
        <v>55</v>
      </c>
      <c r="C22" s="471" t="s">
        <v>56</v>
      </c>
      <c r="D22" s="468" t="s">
        <v>95</v>
      </c>
    </row>
    <row r="23" spans="2:4" ht="13.5">
      <c r="B23" s="473"/>
      <c r="C23" s="471"/>
      <c r="D23" s="469"/>
    </row>
    <row r="24" spans="2:4" ht="13.5">
      <c r="B24" s="473"/>
      <c r="C24" s="471"/>
      <c r="D24" s="470"/>
    </row>
    <row r="25" spans="2:4" ht="13.5">
      <c r="B25" s="473" t="s">
        <v>57</v>
      </c>
      <c r="C25" s="471" t="s">
        <v>58</v>
      </c>
      <c r="D25" s="472" t="s">
        <v>201</v>
      </c>
    </row>
    <row r="26" spans="2:4" ht="13.5">
      <c r="B26" s="473"/>
      <c r="C26" s="471"/>
      <c r="D26" s="470"/>
    </row>
    <row r="27" spans="2:4" ht="13.5" customHeight="1">
      <c r="B27" s="488" t="s">
        <v>70</v>
      </c>
      <c r="C27" s="479" t="s">
        <v>72</v>
      </c>
      <c r="D27" s="476" t="s">
        <v>202</v>
      </c>
    </row>
    <row r="28" spans="2:4" ht="13.5">
      <c r="B28" s="489"/>
      <c r="C28" s="480"/>
      <c r="D28" s="477"/>
    </row>
    <row r="29" spans="2:4" ht="13.5">
      <c r="B29" s="489"/>
      <c r="C29" s="481"/>
      <c r="D29" s="478"/>
    </row>
    <row r="30" spans="2:4" s="120" customFormat="1" ht="13.5">
      <c r="B30" s="489"/>
      <c r="C30" s="482" t="s">
        <v>204</v>
      </c>
      <c r="D30" s="485" t="s">
        <v>205</v>
      </c>
    </row>
    <row r="31" spans="2:4" s="120" customFormat="1" ht="13.5">
      <c r="B31" s="489"/>
      <c r="C31" s="483"/>
      <c r="D31" s="486"/>
    </row>
    <row r="32" spans="2:4" s="120" customFormat="1" ht="13.5">
      <c r="B32" s="490"/>
      <c r="C32" s="484"/>
      <c r="D32" s="487"/>
    </row>
    <row r="33" spans="2:4" ht="13.5">
      <c r="B33" s="473" t="s">
        <v>86</v>
      </c>
      <c r="C33" s="471" t="s">
        <v>65</v>
      </c>
      <c r="D33" s="474" t="s">
        <v>203</v>
      </c>
    </row>
    <row r="34" spans="2:4" ht="14.25" thickBot="1">
      <c r="B34" s="496"/>
      <c r="C34" s="497"/>
      <c r="D34" s="475"/>
    </row>
  </sheetData>
  <sheetProtection/>
  <mergeCells count="37">
    <mergeCell ref="B16:B17"/>
    <mergeCell ref="C16:C17"/>
    <mergeCell ref="B33:B34"/>
    <mergeCell ref="C33:C34"/>
    <mergeCell ref="B22:B24"/>
    <mergeCell ref="C22:C24"/>
    <mergeCell ref="B20:B21"/>
    <mergeCell ref="C20:C21"/>
    <mergeCell ref="B25:B26"/>
    <mergeCell ref="C25:C26"/>
    <mergeCell ref="B13:B15"/>
    <mergeCell ref="C13:C15"/>
    <mergeCell ref="C5:C6"/>
    <mergeCell ref="C7:C8"/>
    <mergeCell ref="C9:C10"/>
    <mergeCell ref="C11:C12"/>
    <mergeCell ref="B1:D2"/>
    <mergeCell ref="B4:C4"/>
    <mergeCell ref="B5:B12"/>
    <mergeCell ref="D5:D6"/>
    <mergeCell ref="D7:D8"/>
    <mergeCell ref="D9:D10"/>
    <mergeCell ref="D11:D12"/>
    <mergeCell ref="B18:B19"/>
    <mergeCell ref="D20:D21"/>
    <mergeCell ref="D33:D34"/>
    <mergeCell ref="D27:D29"/>
    <mergeCell ref="C27:C29"/>
    <mergeCell ref="C30:C32"/>
    <mergeCell ref="D30:D32"/>
    <mergeCell ref="B27:B32"/>
    <mergeCell ref="D13:D15"/>
    <mergeCell ref="D16:D17"/>
    <mergeCell ref="D18:D19"/>
    <mergeCell ref="C18:C19"/>
    <mergeCell ref="D22:D24"/>
    <mergeCell ref="D25:D26"/>
  </mergeCells>
  <printOptions/>
  <pageMargins left="0.25" right="0.25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nttadmin</dc:creator>
  <cp:keywords/>
  <dc:description/>
  <cp:lastModifiedBy>HN704723</cp:lastModifiedBy>
  <cp:lastPrinted>2016-10-06T01:32:48Z</cp:lastPrinted>
  <dcterms:created xsi:type="dcterms:W3CDTF">2014-11-14T07:40:10Z</dcterms:created>
  <dcterms:modified xsi:type="dcterms:W3CDTF">2022-09-29T07:19:53Z</dcterms:modified>
  <cp:category/>
  <cp:version/>
  <cp:contentType/>
  <cp:contentStatus/>
</cp:coreProperties>
</file>